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firstSheet="7" activeTab="2"/>
  </bookViews>
  <sheets>
    <sheet name="1. sz. mell" sheetId="1" r:id="rId1"/>
    <sheet name="2.1. sz. mell" sheetId="2" r:id="rId2"/>
    <sheet name="2.2. sz. mell  " sheetId="3" r:id="rId3"/>
    <sheet name="3. sz. mell" sheetId="4" r:id="rId4"/>
    <sheet name="4.a. sz. mell" sheetId="5" r:id="rId5"/>
    <sheet name="4.b. sz. mell " sheetId="6" r:id="rId6"/>
    <sheet name="5. sz. mell" sheetId="7" r:id="rId7"/>
    <sheet name="7. sz. mell ü " sheetId="8" r:id="rId8"/>
    <sheet name="6. sz. mell" sheetId="9" r:id="rId9"/>
    <sheet name="8.sz.mell" sheetId="10" r:id="rId10"/>
    <sheet name="9.a.sz.mell" sheetId="11" r:id="rId11"/>
    <sheet name="9.b.sz.mell" sheetId="12" r:id="rId12"/>
  </sheets>
  <definedNames>
    <definedName name="_xlnm.Print_Titles" localSheetId="0">'1. sz. mell'!$1:$1</definedName>
    <definedName name="_xlnm.Print_Titles" localSheetId="1">'2.1. sz. mell'!$1:$7</definedName>
  </definedNames>
  <calcPr fullCalcOnLoad="1"/>
</workbook>
</file>

<file path=xl/sharedStrings.xml><?xml version="1.0" encoding="utf-8"?>
<sst xmlns="http://schemas.openxmlformats.org/spreadsheetml/2006/main" count="611" uniqueCount="441">
  <si>
    <t xml:space="preserve"> Ezer forintban !</t>
  </si>
  <si>
    <t>Sor-</t>
  </si>
  <si>
    <t>Bevételi jogcím</t>
  </si>
  <si>
    <t>szám</t>
  </si>
  <si>
    <t xml:space="preserve"> tény</t>
  </si>
  <si>
    <t>Eredeti
előirányzat</t>
  </si>
  <si>
    <t>Módosított
előirányzat</t>
  </si>
  <si>
    <t>Teljesítés</t>
  </si>
  <si>
    <t>1.</t>
  </si>
  <si>
    <t>I.  Saját bevételek</t>
  </si>
  <si>
    <t>2.</t>
  </si>
  <si>
    <t>3.</t>
  </si>
  <si>
    <t>4.</t>
  </si>
  <si>
    <t>5.</t>
  </si>
  <si>
    <t>6.</t>
  </si>
  <si>
    <t>7.</t>
  </si>
  <si>
    <t xml:space="preserve">    F/ Helyi adók</t>
  </si>
  <si>
    <t>8.</t>
  </si>
  <si>
    <t xml:space="preserve">         Építményadó</t>
  </si>
  <si>
    <t>9.</t>
  </si>
  <si>
    <t xml:space="preserve">         Telekadó</t>
  </si>
  <si>
    <t>10.</t>
  </si>
  <si>
    <t xml:space="preserve">         Kommunális adó</t>
  </si>
  <si>
    <t>11.</t>
  </si>
  <si>
    <t xml:space="preserve">         Idegenforgalmi adó</t>
  </si>
  <si>
    <t>12.</t>
  </si>
  <si>
    <t xml:space="preserve">         Iparűzési adó</t>
  </si>
  <si>
    <t>13.</t>
  </si>
  <si>
    <t>14.</t>
  </si>
  <si>
    <t xml:space="preserve">    H/ Önkormányzatok sajátos működési bevételei</t>
  </si>
  <si>
    <t>15.</t>
  </si>
  <si>
    <t xml:space="preserve">    I/ Felhalmozási és tőkjellegű bevételek</t>
  </si>
  <si>
    <t>16.</t>
  </si>
  <si>
    <t>17.</t>
  </si>
  <si>
    <t xml:space="preserve">    A/ Személyi jövedelemadó</t>
  </si>
  <si>
    <t>18.</t>
  </si>
  <si>
    <t xml:space="preserve">         Helyben maradó rész</t>
  </si>
  <si>
    <t>19.</t>
  </si>
  <si>
    <t>20.</t>
  </si>
  <si>
    <t>21.</t>
  </si>
  <si>
    <t xml:space="preserve">    B/ Termőföld bérbeadása utáni adó</t>
  </si>
  <si>
    <t>22.</t>
  </si>
  <si>
    <t xml:space="preserve">    C/ Gépjárműadó</t>
  </si>
  <si>
    <t>23.</t>
  </si>
  <si>
    <t>III. Átvett pénzeszközök</t>
  </si>
  <si>
    <t>24.</t>
  </si>
  <si>
    <t xml:space="preserve">         Egészségbiztosítási Alaptól átvett pénzeszk.</t>
  </si>
  <si>
    <t>25.</t>
  </si>
  <si>
    <t>26.</t>
  </si>
  <si>
    <t>27.</t>
  </si>
  <si>
    <t xml:space="preserve">         Költségvetési kiegészítések, visszatérítések</t>
  </si>
  <si>
    <t>28.</t>
  </si>
  <si>
    <t>29.</t>
  </si>
  <si>
    <t>IV.  Állami hozzájárulások és támogatások</t>
  </si>
  <si>
    <t>30.</t>
  </si>
  <si>
    <t xml:space="preserve">         Normatív állami hozzájárulás</t>
  </si>
  <si>
    <t>31.</t>
  </si>
  <si>
    <t xml:space="preserve">         Normatív kötött felhaszn. támogatások</t>
  </si>
  <si>
    <t>32.</t>
  </si>
  <si>
    <t xml:space="preserve">         Színházi támogatások</t>
  </si>
  <si>
    <t>33.</t>
  </si>
  <si>
    <t xml:space="preserve">         Címzett és céltámogatások</t>
  </si>
  <si>
    <t>34.</t>
  </si>
  <si>
    <t xml:space="preserve"> </t>
  </si>
  <si>
    <t>35.</t>
  </si>
  <si>
    <t xml:space="preserve">         Egyéb támogatások (közp. előirányzatok)</t>
  </si>
  <si>
    <t>36.</t>
  </si>
  <si>
    <t xml:space="preserve">         Területi kiegyenlítést szolg. fejl. célú tám.</t>
  </si>
  <si>
    <t>37.</t>
  </si>
  <si>
    <t>38.</t>
  </si>
  <si>
    <t>FOLYÓ BEVÉTELEK ÖSSZESEN:</t>
  </si>
  <si>
    <t>39.</t>
  </si>
  <si>
    <t xml:space="preserve">         Előző évi várható pénzmaradvány</t>
  </si>
  <si>
    <t>40.</t>
  </si>
  <si>
    <t xml:space="preserve">         Hosszúlejáratú hitel</t>
  </si>
  <si>
    <t>41.</t>
  </si>
  <si>
    <t xml:space="preserve">         Forráshiány (működési célú hitel)</t>
  </si>
  <si>
    <t>42.</t>
  </si>
  <si>
    <t>BEVÉTELEK ÖSSZESEN:</t>
  </si>
  <si>
    <t>Kiadási jogcím</t>
  </si>
  <si>
    <t>I. Folyó (működési) kiadások</t>
  </si>
  <si>
    <t xml:space="preserve">         Személyi  juttatások</t>
  </si>
  <si>
    <t xml:space="preserve">         Munkaadókat terhelő járulékok</t>
  </si>
  <si>
    <t xml:space="preserve">         Dologi kiadások</t>
  </si>
  <si>
    <t xml:space="preserve">        Egyéb folyó kiadások</t>
  </si>
  <si>
    <t xml:space="preserve">        Rövid lejáratú értékpapírok vásárlása</t>
  </si>
  <si>
    <t xml:space="preserve">        Rövid lejáratú kölcsönök nyújtása,
         törlesztése</t>
  </si>
  <si>
    <t>II. Felhalmozási és tőke jellegű kiadások</t>
  </si>
  <si>
    <t xml:space="preserve">         Tárgyi eszközök, föld és immateriális javak          
         felhalmozása</t>
  </si>
  <si>
    <t xml:space="preserve">         Államháztartáson kívüli felhalmozási célú 
         átutalások</t>
  </si>
  <si>
    <t xml:space="preserve">         Nagyértékű tárgyi eszközök felújítása</t>
  </si>
  <si>
    <t xml:space="preserve">         Beruházások ÁFA egyenlege</t>
  </si>
  <si>
    <t>III.   Támogatások, elvonások</t>
  </si>
  <si>
    <t xml:space="preserve">         Működési célú pénzeszköz átadás 
         államháztartáson kívülre</t>
  </si>
  <si>
    <t xml:space="preserve">         Társadalom- és szociálpolitikai juttatások</t>
  </si>
  <si>
    <t xml:space="preserve">IV. Tartalékok </t>
  </si>
  <si>
    <t xml:space="preserve">         Általános tartalék</t>
  </si>
  <si>
    <t xml:space="preserve">         Céltartalék</t>
  </si>
  <si>
    <t xml:space="preserve">         Egyéb tartalék</t>
  </si>
  <si>
    <t>V. Hitelek kamatai</t>
  </si>
  <si>
    <t>VI.  Egyéb kiadások</t>
  </si>
  <si>
    <t>FOLYÓ KIADÁSOK ÖSSZESEN:</t>
  </si>
  <si>
    <t>TÁRGYÉVI KIADÁSOK ÖSSZESEN:</t>
  </si>
  <si>
    <t>2/1. számú melléklet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</si>
  <si>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</si>
  <si>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</si>
  <si>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</si>
  <si>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</si>
  <si>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</si>
  <si>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</si>
  <si>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</si>
  <si>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</si>
  <si>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Eredeti</t>
  </si>
  <si>
    <t>Módosított</t>
  </si>
  <si>
    <t>száma</t>
  </si>
  <si>
    <t>előirányzat</t>
  </si>
  <si>
    <t>Bevételek</t>
  </si>
  <si>
    <t>Saját bevételek</t>
  </si>
  <si>
    <t>Alaptevékenység bevételei</t>
  </si>
  <si>
    <t>Intézményi egyéb bevétel</t>
  </si>
  <si>
    <t>Előző évi várható pénzmaradvány</t>
  </si>
  <si>
    <t>Helyi adók</t>
  </si>
  <si>
    <t>Felhalmozási és tőkejellegű bevételek</t>
  </si>
  <si>
    <t>Átengedett, megosztott bevételek</t>
  </si>
  <si>
    <t>Személyi jövedelemadó</t>
  </si>
  <si>
    <t>Gépjárműadó</t>
  </si>
  <si>
    <t>Átvett pénzeszközök</t>
  </si>
  <si>
    <t>TB-től átvett pénzeszközök</t>
  </si>
  <si>
    <t>Állami hozzájárulások és támogatások</t>
  </si>
  <si>
    <t>Normatív állami hozzájárulás</t>
  </si>
  <si>
    <t>Önhibájukon kívül hátr. helyz.önk.tám.</t>
  </si>
  <si>
    <t>Egyéb támogatások (központosított ei.)</t>
  </si>
  <si>
    <t>Területi kiegyenlítést szolg.fejl. tám.</t>
  </si>
  <si>
    <t>Egyéb</t>
  </si>
  <si>
    <t>Hitel</t>
  </si>
  <si>
    <t xml:space="preserve">Működési célú hitel </t>
  </si>
  <si>
    <t>Fejlesztési célú hitel</t>
  </si>
  <si>
    <t>Kiadások</t>
  </si>
  <si>
    <t>Működési kiadások</t>
  </si>
  <si>
    <t>Személyi  juttatások</t>
  </si>
  <si>
    <t>Munkaadókat terhelő járulékok</t>
  </si>
  <si>
    <t>Speciális célú támogatások</t>
  </si>
  <si>
    <t>Társadalom- és szociálpolitikai juttatások</t>
  </si>
  <si>
    <t>Működési célú pénzeszköz átadás</t>
  </si>
  <si>
    <t>Ellátottak pénzbeli juttatása</t>
  </si>
  <si>
    <t>Felhalmozási célú kiadások</t>
  </si>
  <si>
    <t>Beruházási kiadások</t>
  </si>
  <si>
    <t>Felújítások kiadásai</t>
  </si>
  <si>
    <t>Egyéb fejlesztési célú kiadások</t>
  </si>
  <si>
    <t>Tartalékok</t>
  </si>
  <si>
    <t>Általános tartalék</t>
  </si>
  <si>
    <t>Céltartalék</t>
  </si>
  <si>
    <t>Egyéb kiadások</t>
  </si>
  <si>
    <t>Egyéb kiadások (hitelek kamatai)</t>
  </si>
  <si>
    <t>Adósságszolgálat</t>
  </si>
  <si>
    <t>Költségvetési szervek támogatása (intézményfinanszírozás)</t>
  </si>
  <si>
    <t xml:space="preserve">KIADÁSOK ÖSSZESEN: </t>
  </si>
  <si>
    <t>Létszámkeret /átlagos állományi létszám/ (fő)</t>
  </si>
  <si>
    <t>Vállalkozási egyéb bevételek</t>
  </si>
  <si>
    <t>Működési célra átvett pénzeszközök</t>
  </si>
  <si>
    <t>Fejlesztési célra átvett pénzeszközök</t>
  </si>
  <si>
    <t>Önkormányzati támogatás</t>
  </si>
  <si>
    <t>Személyi juttatások</t>
  </si>
  <si>
    <t>Dologi kiadások</t>
  </si>
  <si>
    <t>02</t>
  </si>
  <si>
    <t>2/2. számú melléklet</t>
  </si>
  <si>
    <t>Beruházás megnevezése</t>
  </si>
  <si>
    <t>Teljes költség</t>
  </si>
  <si>
    <t>Kivitelezés kezdési és befejezési éve</t>
  </si>
  <si>
    <t>Összesen:</t>
  </si>
  <si>
    <t>I. Működési célú (folyó) bevételek, működési célú (folyó) kiadások mérlege
(Önkormányzati szinten)</t>
  </si>
  <si>
    <t>Megnevezés</t>
  </si>
  <si>
    <t>Átengedett bevételek</t>
  </si>
  <si>
    <t>Állami hozzájárulás</t>
  </si>
  <si>
    <t>Előző évi pénzmaradvány</t>
  </si>
  <si>
    <t>Társ. és szociálpol. juttatások</t>
  </si>
  <si>
    <t>Pénzeszköz átadás</t>
  </si>
  <si>
    <t>Működési célú hiteltörlesztés
(tőke + kamat)</t>
  </si>
  <si>
    <t>stb.</t>
  </si>
  <si>
    <t>Tartalék</t>
  </si>
  <si>
    <t>ÖSSZESEN:</t>
  </si>
  <si>
    <t>Hiány:</t>
  </si>
  <si>
    <t>Többlet:</t>
  </si>
  <si>
    <t>II. Tőkejellegű bevételek és kiadások mérlege
(Önkormányzati szinten)</t>
  </si>
  <si>
    <t>Önkormányzat felhalm és tőkejellegű bevételei</t>
  </si>
  <si>
    <t>Beruházási kiadások, fel-halmozási célú alapátadások</t>
  </si>
  <si>
    <t>Felhalmozási célú 
pénzeszköz átadás</t>
  </si>
  <si>
    <t>Felújítások</t>
  </si>
  <si>
    <t>Pénzügyi befektetések</t>
  </si>
  <si>
    <t>Felhalmozási célú hitel</t>
  </si>
  <si>
    <t>Felhalmozási célú tartalék</t>
  </si>
  <si>
    <t>Felhalmozási célú  hiteltörlesztés
(tőke + kamat)</t>
  </si>
  <si>
    <t>Kötelezettség</t>
  </si>
  <si>
    <t>Köt. váll.</t>
  </si>
  <si>
    <t>Kötelezettségek a következő években</t>
  </si>
  <si>
    <t>Összesen</t>
  </si>
  <si>
    <t>Sor-
szám</t>
  </si>
  <si>
    <t>jogcíme</t>
  </si>
  <si>
    <t xml:space="preserve"> éve</t>
  </si>
  <si>
    <t>teljesítés</t>
  </si>
  <si>
    <t xml:space="preserve"> (6+7+8+9)</t>
  </si>
  <si>
    <t>Működési célú hiteltörlesztés
 (tőke+kamat)</t>
  </si>
  <si>
    <t>............................</t>
  </si>
  <si>
    <t>Felhalmozási célú hiteltörlesztés
 (tőke+kamat)</t>
  </si>
  <si>
    <t>Összesen (1+4+7+9)</t>
  </si>
  <si>
    <t>Sor-szám</t>
  </si>
  <si>
    <t>Tényleges bevétel</t>
  </si>
  <si>
    <t>Adott kedvezmé-nyek összege</t>
  </si>
  <si>
    <t>Települési vízellátás</t>
  </si>
  <si>
    <t>Közvilágítási feladatok</t>
  </si>
  <si>
    <t>Költségvetési szerv neve</t>
  </si>
  <si>
    <t>Elvonás</t>
  </si>
  <si>
    <t xml:space="preserve">Kötelezett-séggel terhelt
</t>
  </si>
  <si>
    <t>Következő 
évben 
szabadon 
felhasználható
(3-4-5)</t>
  </si>
  <si>
    <t>ESZKÖZÖK</t>
  </si>
  <si>
    <t>Sorszám</t>
  </si>
  <si>
    <t>Előző év   (nyitó)</t>
  </si>
  <si>
    <t>Változás</t>
  </si>
  <si>
    <t>állományi érték</t>
  </si>
  <si>
    <t>%-a</t>
  </si>
  <si>
    <t>1</t>
  </si>
  <si>
    <t>2</t>
  </si>
  <si>
    <t>3</t>
  </si>
  <si>
    <t>4</t>
  </si>
  <si>
    <t>5</t>
  </si>
  <si>
    <t xml:space="preserve">   1. Vagyoni értékű jogok </t>
  </si>
  <si>
    <t xml:space="preserve">   2. Szellemi termékek</t>
  </si>
  <si>
    <t xml:space="preserve">   3. Egyéb immateriális javak </t>
  </si>
  <si>
    <t xml:space="preserve">   4.immateriális javakra adott előlegek </t>
  </si>
  <si>
    <r>
      <t xml:space="preserve"> I. Immateriális javak összesen </t>
    </r>
    <r>
      <rPr>
        <i/>
        <sz val="9"/>
        <rFont val="Times New Roman CE"/>
        <family val="1"/>
      </rPr>
      <t xml:space="preserve">(01+02+03+04) </t>
    </r>
  </si>
  <si>
    <t xml:space="preserve">   1. Ingatlanok és kapcsolódó vagyoni értékű jogok</t>
  </si>
  <si>
    <t xml:space="preserve">   2. Gépek, berendezések és felszerelések </t>
  </si>
  <si>
    <t xml:space="preserve">   3. Járművek </t>
  </si>
  <si>
    <t xml:space="preserve">   4. Tenyészállatok </t>
  </si>
  <si>
    <t xml:space="preserve">   5. Beruházások, felújítások</t>
  </si>
  <si>
    <t xml:space="preserve">   6. Beruházásra adott előlegek </t>
  </si>
  <si>
    <r>
      <t xml:space="preserve"> II. Tárgyi eszközök összesen </t>
    </r>
    <r>
      <rPr>
        <i/>
        <sz val="9"/>
        <rFont val="Times New Roman CE"/>
        <family val="1"/>
      </rPr>
      <t>(05+..+09)</t>
    </r>
  </si>
  <si>
    <t xml:space="preserve">   1. Egyéb tartós részesedés </t>
  </si>
  <si>
    <t xml:space="preserve">   2. Tartós hiteviszonyt megtetstesítő értékpapír </t>
  </si>
  <si>
    <t xml:space="preserve">   3. Egyéb tartósan adott kölcsönök </t>
  </si>
  <si>
    <t xml:space="preserve">   4. Hosszú lejáratú bankbetétek </t>
  </si>
  <si>
    <r>
      <t xml:space="preserve">III. Befektetett pénzügyi eszközök összesen </t>
    </r>
    <r>
      <rPr>
        <i/>
        <sz val="9"/>
        <rFont val="Times New Roman CE"/>
        <family val="1"/>
      </rPr>
      <t>(13+..+16)</t>
    </r>
  </si>
  <si>
    <r>
      <t xml:space="preserve">A) BEFEKTETETT ESZKÖZÖK ÖSSZESEN </t>
    </r>
    <r>
      <rPr>
        <b/>
        <sz val="9"/>
        <rFont val="Times New Roman CE"/>
        <family val="1"/>
      </rPr>
      <t>(05+12+17+18)</t>
    </r>
  </si>
  <si>
    <r>
      <t xml:space="preserve">   1. Anyagok</t>
    </r>
    <r>
      <rPr>
        <sz val="9"/>
        <rFont val="Times New Roman CE"/>
        <family val="1"/>
      </rPr>
      <t xml:space="preserve"> </t>
    </r>
  </si>
  <si>
    <t xml:space="preserve">   2. Befejezetlen termelés és félkész termékek</t>
  </si>
  <si>
    <t xml:space="preserve">   3. Növendék-, hízó és egyéb állatok</t>
  </si>
  <si>
    <t xml:space="preserve">   4. Késztermékek</t>
  </si>
  <si>
    <t xml:space="preserve">   5. Áruk, közvetített szolgáltatások, követelés fejében 
       átvett eszközök és készletek</t>
  </si>
  <si>
    <r>
      <t xml:space="preserve"> I. Készletek összesen </t>
    </r>
    <r>
      <rPr>
        <i/>
        <sz val="9"/>
        <rFont val="Times New Roman CE"/>
        <family val="1"/>
      </rPr>
      <t>(20+..+24)</t>
    </r>
  </si>
  <si>
    <t xml:space="preserve">   1. Követelések áruszállításból, szolgáltatásbó (vevők)</t>
  </si>
  <si>
    <t xml:space="preserve">   2. Adósok</t>
  </si>
  <si>
    <t xml:space="preserve">   3. Rövid lejáratú kölcsönök </t>
  </si>
  <si>
    <t xml:space="preserve">   4. Egyéb követelések </t>
  </si>
  <si>
    <t xml:space="preserve">                Ebből: - egyéb tartósan adott kölcsönökből a költségvetési 
                             évet követő egy éven belül esedékes részlet</t>
  </si>
  <si>
    <t xml:space="preserve">                           - különféle egyéb követelések</t>
  </si>
  <si>
    <r>
      <t xml:space="preserve"> II. Követelések öszesen </t>
    </r>
    <r>
      <rPr>
        <i/>
        <sz val="9"/>
        <rFont val="Times New Roman CE"/>
        <family val="1"/>
      </rPr>
      <t>(26+27+28+29)</t>
    </r>
  </si>
  <si>
    <t xml:space="preserve">   1. Egyéb részesedés</t>
  </si>
  <si>
    <t xml:space="preserve">   2. Forgatási célú hiteviszonyt megtestesítő értékpapírok</t>
  </si>
  <si>
    <r>
      <t xml:space="preserve"> III. Értékpapírok összesen </t>
    </r>
    <r>
      <rPr>
        <i/>
        <sz val="9"/>
        <rFont val="Times New Roman CE"/>
        <family val="1"/>
      </rPr>
      <t>(33+34)</t>
    </r>
  </si>
  <si>
    <t xml:space="preserve">   1. Pénztárak, csekkek, betétkönyvek </t>
  </si>
  <si>
    <t xml:space="preserve">   2. Költségvetési bankszámlák </t>
  </si>
  <si>
    <t xml:space="preserve">   3. Elszámolási számlák </t>
  </si>
  <si>
    <t xml:space="preserve">   4. Idegen pénzeszközök számlái </t>
  </si>
  <si>
    <r>
      <t xml:space="preserve"> IV. Pénzeszközök összesen </t>
    </r>
    <r>
      <rPr>
        <i/>
        <sz val="9"/>
        <rFont val="Times New Roman CE"/>
        <family val="1"/>
      </rPr>
      <t>(36+37+38+39)</t>
    </r>
  </si>
  <si>
    <t xml:space="preserve">   1. Aktív függő elszámolások</t>
  </si>
  <si>
    <t xml:space="preserve">   2. Aktív átfutó elszámolások</t>
  </si>
  <si>
    <t xml:space="preserve">   3. Aktív kiegyenlítő elszámolások</t>
  </si>
  <si>
    <t xml:space="preserve"> V. Egyéb aktív pénzügyi elszámolások összesen (41+42+43)</t>
  </si>
  <si>
    <r>
      <t xml:space="preserve">B) FORGÓESZKÖZÖK ÖSSZESEN  </t>
    </r>
    <r>
      <rPr>
        <b/>
        <sz val="9"/>
        <rFont val="Times New Roman CE"/>
        <family val="1"/>
      </rPr>
      <t>(25+32+35+40+44)</t>
    </r>
  </si>
  <si>
    <t>ESZKÖZÖK ÖSSZESEN  (19+45)</t>
  </si>
  <si>
    <t>FORRÁSOK</t>
  </si>
  <si>
    <r>
      <t xml:space="preserve">   1. Induló tőke </t>
    </r>
    <r>
      <rPr>
        <sz val="9"/>
        <rFont val="Times New Roman CE"/>
        <family val="1"/>
      </rPr>
      <t>(411.)</t>
    </r>
  </si>
  <si>
    <r>
      <t xml:space="preserve">   2. Tőkeváltozások </t>
    </r>
    <r>
      <rPr>
        <sz val="9"/>
        <rFont val="Times New Roman CE"/>
        <family val="1"/>
      </rPr>
      <t>(412.)</t>
    </r>
  </si>
  <si>
    <r>
      <t xml:space="preserve"> D) SAJÁT TŐKE ÖSSZESEN </t>
    </r>
    <r>
      <rPr>
        <b/>
        <sz val="9"/>
        <rFont val="Times New Roman CE"/>
        <family val="1"/>
      </rPr>
      <t>(47+48)</t>
    </r>
  </si>
  <si>
    <t xml:space="preserve">   1. Költségvetési tartalék elszámolása </t>
  </si>
  <si>
    <r>
      <t xml:space="preserve">   2. Költségvetési pénzmaradvány</t>
    </r>
    <r>
      <rPr>
        <sz val="9"/>
        <rFont val="Times New Roman CE"/>
        <family val="1"/>
      </rPr>
      <t xml:space="preserve"> </t>
    </r>
  </si>
  <si>
    <r>
      <t xml:space="preserve">   3. Kiadási megtakarítás</t>
    </r>
    <r>
      <rPr>
        <sz val="9"/>
        <rFont val="Times New Roman CE"/>
        <family val="1"/>
      </rPr>
      <t xml:space="preserve"> </t>
    </r>
  </si>
  <si>
    <t xml:space="preserve">   4. Bevételi lemaradás </t>
  </si>
  <si>
    <t xml:space="preserve">   5. Előirányzat-maradvány </t>
  </si>
  <si>
    <r>
      <t xml:space="preserve">  I. Költségvetési tartalékok összesen</t>
    </r>
    <r>
      <rPr>
        <i/>
        <sz val="9"/>
        <rFont val="Times New Roman CE"/>
        <family val="1"/>
      </rPr>
      <t xml:space="preserve"> </t>
    </r>
    <r>
      <rPr>
        <i/>
        <sz val="8"/>
        <rFont val="Times New Roman CE"/>
        <family val="1"/>
      </rPr>
      <t>(50+51+52+53+54)</t>
    </r>
  </si>
  <si>
    <r>
      <t xml:space="preserve">   1. Vállalkozási tartalék elszámolása</t>
    </r>
    <r>
      <rPr>
        <sz val="9"/>
        <rFont val="Times New Roman CE"/>
        <family val="1"/>
      </rPr>
      <t xml:space="preserve"> </t>
    </r>
  </si>
  <si>
    <r>
      <t xml:space="preserve">   2. Vállalkozási tevékenység eredménye</t>
    </r>
    <r>
      <rPr>
        <sz val="9"/>
        <rFont val="Times New Roman CE"/>
        <family val="1"/>
      </rPr>
      <t xml:space="preserve"> </t>
    </r>
  </si>
  <si>
    <r>
      <t xml:space="preserve">   3</t>
    </r>
    <r>
      <rPr>
        <sz val="9"/>
        <rFont val="Times New Roman CE"/>
        <family val="1"/>
      </rPr>
      <t xml:space="preserve">. </t>
    </r>
    <r>
      <rPr>
        <sz val="10"/>
        <rFont val="Times New Roman CE"/>
        <family val="1"/>
      </rPr>
      <t>Vállalkozási</t>
    </r>
    <r>
      <rPr>
        <sz val="9"/>
        <rFont val="Times New Roman CE"/>
        <family val="1"/>
      </rPr>
      <t xml:space="preserve"> </t>
    </r>
    <r>
      <rPr>
        <sz val="10"/>
        <rFont val="Times New Roman CE"/>
        <family val="1"/>
      </rPr>
      <t>tevékenység</t>
    </r>
    <r>
      <rPr>
        <sz val="9"/>
        <rFont val="Times New Roman CE"/>
        <family val="1"/>
      </rPr>
      <t xml:space="preserve"> kiadási megtakarítása </t>
    </r>
  </si>
  <si>
    <r>
      <t xml:space="preserve">   4. Vállalkozási tevékenység bevételi lemaradása</t>
    </r>
    <r>
      <rPr>
        <sz val="9"/>
        <rFont val="Times New Roman CE"/>
        <family val="1"/>
      </rPr>
      <t xml:space="preserve"> </t>
    </r>
  </si>
  <si>
    <r>
      <t xml:space="preserve"> II. Vállalkozási tartalékok összesen </t>
    </r>
    <r>
      <rPr>
        <i/>
        <sz val="9"/>
        <rFont val="Times New Roman CE"/>
        <family val="1"/>
      </rPr>
      <t>(56+57+58+59)</t>
    </r>
  </si>
  <si>
    <r>
      <t xml:space="preserve">E) TARTALÉKOK ÖSSZESEN </t>
    </r>
    <r>
      <rPr>
        <b/>
        <sz val="9"/>
        <rFont val="Times New Roman CE"/>
        <family val="1"/>
      </rPr>
      <t>(55+60)</t>
    </r>
  </si>
  <si>
    <t xml:space="preserve">   1. Hosszú lejáratra kapott kölcsönök</t>
  </si>
  <si>
    <r>
      <t xml:space="preserve">   2. Tartozások (fejlesztési célú) </t>
    </r>
    <r>
      <rPr>
        <sz val="9"/>
        <rFont val="Times New Roman CE"/>
        <family val="1"/>
      </rPr>
      <t xml:space="preserve">kötvénykibocsátásból </t>
    </r>
  </si>
  <si>
    <t xml:space="preserve">   3. Beruházási és fejlesztési célú hitelek</t>
  </si>
  <si>
    <t xml:space="preserve">   4. Egyéb hosszú lejáratú kötelezettségek </t>
  </si>
  <si>
    <r>
      <t xml:space="preserve"> I. Hosszú lejáratú kötelezettségek összesen</t>
    </r>
    <r>
      <rPr>
        <i/>
        <sz val="9"/>
        <rFont val="Times New Roman CE"/>
        <family val="1"/>
      </rPr>
      <t xml:space="preserve"> (62+..+65)</t>
    </r>
  </si>
  <si>
    <t xml:space="preserve">   1. Rövid lejáratú kölcsönök</t>
  </si>
  <si>
    <t xml:space="preserve">   3. Kötelezettségek áruszállításból és szolgáltatásból (szállítók)</t>
  </si>
  <si>
    <t xml:space="preserve">          Ebből: - tárgyévi költségvetést terhelő szállítói kötelezettségek</t>
  </si>
  <si>
    <t xml:space="preserve">                       - tárgyévet követő évet terhelő szállítói kötelezettségek</t>
  </si>
  <si>
    <t xml:space="preserve">   4. Egyéb rövid lejáratú kötelezettségek </t>
  </si>
  <si>
    <t xml:space="preserve">            Ebből: - hosszú lejáratú kötelezettség következő évet terhelő törlesztőrészletei</t>
  </si>
  <si>
    <t xml:space="preserve">                        - különféle egyéb rövid lejáratú kötelezettségek</t>
  </si>
  <si>
    <r>
      <t xml:space="preserve"> II. Rövid lejáratú kötelezettségek összesen</t>
    </r>
    <r>
      <rPr>
        <i/>
        <sz val="9"/>
        <rFont val="Times New Roman CE"/>
        <family val="1"/>
      </rPr>
      <t xml:space="preserve"> </t>
    </r>
    <r>
      <rPr>
        <i/>
        <sz val="8"/>
        <rFont val="Times New Roman CE"/>
        <family val="1"/>
      </rPr>
      <t>(67+68+69+72)</t>
    </r>
  </si>
  <si>
    <t xml:space="preserve">   1. Passzív függő elszámolások</t>
  </si>
  <si>
    <t xml:space="preserve">   2. Passzív átfutó elszámolások</t>
  </si>
  <si>
    <t xml:space="preserve">   3. Passzív kiegyenlítő elszámolások</t>
  </si>
  <si>
    <t xml:space="preserve">   4. Passzív letéti elszámolások </t>
  </si>
  <si>
    <t xml:space="preserve">   5. Nemzetközi támogatási programok devizaelszámolása</t>
  </si>
  <si>
    <t>III. Egyéb passzív pénzügyi elszámolások összesen (77+..+81)</t>
  </si>
  <si>
    <t>F) KÖTELEZETTSÉGEK ÖSSZESEN (66+75+82)</t>
  </si>
  <si>
    <t>FORRÁSOK ÖSSZESEN  (49+61+83)</t>
  </si>
  <si>
    <t xml:space="preserve">IV. Üzemeltetésre, kezelésre átadott eszközök </t>
  </si>
  <si>
    <t xml:space="preserve">   2. Rövid lejáratú, fejlesztési hitel</t>
  </si>
  <si>
    <t xml:space="preserve">                        - iparűzési adó feltöltöltés és helyi adó miatti kötelezettségek</t>
  </si>
  <si>
    <t>II. Átengedett központi adók</t>
  </si>
  <si>
    <t xml:space="preserve">         Helyi önkormányzatoktól, kistérs.társulászól átvett pénzeszközök</t>
  </si>
  <si>
    <t xml:space="preserve">    G/ Támogatásértékű fejezeti kezl.felhalm.bevétel</t>
  </si>
  <si>
    <t xml:space="preserve">         Önhibáján kívül hátrányos helyzetű helyi önkormányzatok kiegészítő támogatása</t>
  </si>
  <si>
    <t>43.</t>
  </si>
  <si>
    <t xml:space="preserve">         Rövid lejáratú fejlesztési hitel</t>
  </si>
  <si>
    <t>BEVÉTELEK és HITELMŰVELETEK ÖSSZESEN:</t>
  </si>
  <si>
    <t>Aggtelek Községi Önkormányzat</t>
  </si>
  <si>
    <t>ÁFA bevételek</t>
  </si>
  <si>
    <t>Sajátos működési bevételek</t>
  </si>
  <si>
    <t>Normatív kötött felhaszn.támogat.</t>
  </si>
  <si>
    <t>Hatósági jogkörhöz kötődő működési bev.</t>
  </si>
  <si>
    <t>Aggtelek, Jósvafő, Teresztenye Körjegyzőség</t>
  </si>
  <si>
    <r>
      <t xml:space="preserve">         Működési célú, támogatásértékű pénzeszköz átadás </t>
    </r>
    <r>
      <rPr>
        <sz val="8"/>
        <rFont val="Times New Roman CE"/>
        <family val="1"/>
      </rPr>
      <t>államháztartáson belülre</t>
    </r>
  </si>
  <si>
    <t>Fejlesztési célú támogatások, átvett.pénzeszközök</t>
  </si>
  <si>
    <t>Magánszemélyek kommunális adója</t>
  </si>
  <si>
    <t>Állami hozzájárulások felhalmozási része</t>
  </si>
  <si>
    <t>Helyi közutak létesítése, felújítása</t>
  </si>
  <si>
    <t>Saját ingatlanok hasznosítása</t>
  </si>
  <si>
    <t>Igazgatási tevékenység</t>
  </si>
  <si>
    <t>KIADÁSOK FELADATONKÉNT</t>
  </si>
  <si>
    <t>Községgazdálkodási tevékenység</t>
  </si>
  <si>
    <t>Védőnői szolgálat</t>
  </si>
  <si>
    <t>Egészségügyi ellátás egyéb feladatai</t>
  </si>
  <si>
    <t>Szociális étkeztetés</t>
  </si>
  <si>
    <t>Munkanélküli ellátások</t>
  </si>
  <si>
    <t>Rendszeres szociális ellátások</t>
  </si>
  <si>
    <t>Rendszeres gyermekvédelmi ellátások</t>
  </si>
  <si>
    <t>Eseti szociális ellátások</t>
  </si>
  <si>
    <t>Eseti gyermekvédelmi ellátások</t>
  </si>
  <si>
    <t>Művelődési központ, - ház tevékenysége</t>
  </si>
  <si>
    <t>Közművelődési könyvtári tevékenység</t>
  </si>
  <si>
    <t>Köztisztasági tevékenység</t>
  </si>
  <si>
    <t>Óvodások intézményi étkeztetése</t>
  </si>
  <si>
    <t>Iskolai intézményi étkeztetés</t>
  </si>
  <si>
    <t>Munkahelyi vendéglátás</t>
  </si>
  <si>
    <t>Óvodai nevelés, iskolai előkészítés feladatai</t>
  </si>
  <si>
    <t>Iskoláskorúak általános iskolai oktatása</t>
  </si>
  <si>
    <t>Napköziotthonos ellátás</t>
  </si>
  <si>
    <t>Módosított pénzmarad-vány</t>
  </si>
  <si>
    <t>Aggtelek, J, T. Körjegyzőség</t>
  </si>
  <si>
    <t xml:space="preserve"> - ebből felhalmozási célú maradvány</t>
  </si>
  <si>
    <t xml:space="preserve">   - - ebből felhalmozási célú kifizetetlen beruházási számlák</t>
  </si>
  <si>
    <t xml:space="preserve">                      felhalmozási célú, röv.lej. Hiteltörlesztés</t>
  </si>
  <si>
    <t xml:space="preserve"> - ebből működési célú maradvány</t>
  </si>
  <si>
    <t>Felhasználás jóváhagyása:</t>
  </si>
  <si>
    <t>Felhalmozási bevételek utáni ÁFA befizetés</t>
  </si>
  <si>
    <t>Önk. sajátos bevételei</t>
  </si>
  <si>
    <t xml:space="preserve">    B/ Egyéb saját bevételek</t>
  </si>
  <si>
    <t xml:space="preserve">    A/Hatósági jogkörhöz köthető működési bev.</t>
  </si>
  <si>
    <t xml:space="preserve">         Jövedelemdiferenciálódás mérséklése</t>
  </si>
  <si>
    <t xml:space="preserve">         SZJA normatív módon elosztott rész</t>
  </si>
  <si>
    <t xml:space="preserve">         Államháztartáson belüli felhalmozási célú 
         átutalások (támogatásértékű)</t>
  </si>
  <si>
    <r>
      <t xml:space="preserve">Önkorm, kistérs. </t>
    </r>
    <r>
      <rPr>
        <sz val="9"/>
        <rFont val="Times New Roman CE"/>
        <family val="1"/>
      </rPr>
      <t>átvett pénzeszközök</t>
    </r>
  </si>
  <si>
    <t>Támogatásértékű felhalmozási bevétel, fejezeti kezelésű előir.</t>
  </si>
  <si>
    <t>2010.</t>
  </si>
  <si>
    <t>Felhalmozási célú hiteltörlesztés
 (tőke)</t>
  </si>
  <si>
    <t>Felhalmozási célú hiteltörlesztés
 (kamat)</t>
  </si>
  <si>
    <t xml:space="preserve">   - - ebből kifizetetlen működési számlák</t>
  </si>
  <si>
    <t xml:space="preserve">       - ebből felhalmozási célú maradvány</t>
  </si>
  <si>
    <t>2008. évi</t>
  </si>
  <si>
    <t>Hosszú lejáratú hitel törlesztése</t>
  </si>
  <si>
    <t>Házhelykialakítás</t>
  </si>
  <si>
    <t>2006-2011</t>
  </si>
  <si>
    <t xml:space="preserve">   ebből ÁFA:</t>
  </si>
  <si>
    <t>Értékesített tárgyi eszközök ÁFA-ja</t>
  </si>
  <si>
    <t>SZJA felhalmozási része</t>
  </si>
  <si>
    <t>Működési célú hitel</t>
  </si>
  <si>
    <t>2011.</t>
  </si>
  <si>
    <t xml:space="preserve">       - ebből működési célú maradvány</t>
  </si>
  <si>
    <t xml:space="preserve">   - -  felhalmozási célú kifizetetlen beruházási számla</t>
  </si>
  <si>
    <t xml:space="preserve">            - - központosított előirányzat maradványa</t>
  </si>
  <si>
    <t xml:space="preserve"> - ebből működési célú szabad maradvány</t>
  </si>
  <si>
    <t xml:space="preserve">       - - központosított előirányzat maradványa</t>
  </si>
  <si>
    <t>2009. évi</t>
  </si>
  <si>
    <t xml:space="preserve">         Támogatásértékű működ.bevétel központi költségvetési szervtől, fejezettől</t>
  </si>
  <si>
    <t>Támogatásértékű beruházási bevételek fejezettől, önkormányzatoktól</t>
  </si>
  <si>
    <t xml:space="preserve">    C/ ÁFA bevételek és visszatérülések</t>
  </si>
  <si>
    <r>
      <t xml:space="preserve">   </t>
    </r>
    <r>
      <rPr>
        <i/>
        <sz val="10"/>
        <rFont val="Times New Roman CE"/>
        <family val="1"/>
      </rPr>
      <t xml:space="preserve"> D</t>
    </r>
    <r>
      <rPr>
        <sz val="10"/>
        <rFont val="Times New Roman CE"/>
        <family val="0"/>
      </rPr>
      <t>/ Hozam- és kamatbevételek</t>
    </r>
  </si>
  <si>
    <r>
      <t xml:space="preserve">   </t>
    </r>
    <r>
      <rPr>
        <i/>
        <sz val="10"/>
        <rFont val="Times New Roman CE"/>
        <family val="1"/>
      </rPr>
      <t xml:space="preserve"> E</t>
    </r>
    <r>
      <rPr>
        <sz val="10"/>
        <rFont val="Times New Roman CE"/>
        <family val="0"/>
      </rPr>
      <t>/ Működési pénzeszköz átvétel állh.kívülről</t>
    </r>
  </si>
  <si>
    <t>Leghátrányosabb helyzetű kistérégek felzárk.</t>
  </si>
  <si>
    <t xml:space="preserve">         Rövid lejáratú felhalmozási hitel</t>
  </si>
  <si>
    <t>Önállóan működő és gazdálkodó</t>
  </si>
  <si>
    <t xml:space="preserve">Támogatás értékű működ.bev. kp. költségvetési szervtől, fejezetektől </t>
  </si>
  <si>
    <t xml:space="preserve">Támogatás értékű beruházási bevétel  fejezetektől </t>
  </si>
  <si>
    <t>Költségvetési kiegészítések, viszatér.</t>
  </si>
  <si>
    <t>Leghátrányosabb helyz.kist.felzárk.</t>
  </si>
  <si>
    <t>Működési célú pénze. átv. államh.kív.</t>
  </si>
  <si>
    <t>Egyéb saját bevételek, kamatok</t>
  </si>
  <si>
    <t>Dologi- és egyéb folyó  kiadások</t>
  </si>
  <si>
    <t>szerv</t>
  </si>
  <si>
    <t>Önállóan működő és gazdálkosó szerv</t>
  </si>
  <si>
    <t>Felhasználás
2009. XII.31-ig</t>
  </si>
  <si>
    <t>Iskla számítógép beszerzés</t>
  </si>
  <si>
    <t>2009. évi teljesítés</t>
  </si>
  <si>
    <t>Óvodai számítógép és nyomtató</t>
  </si>
  <si>
    <t>Önkormányzati számítógép</t>
  </si>
  <si>
    <t>Óvoda kültéri játékok, eszközök</t>
  </si>
  <si>
    <t>Önkormányzat akadályment. Inform.pult</t>
  </si>
  <si>
    <t>2008-2009</t>
  </si>
  <si>
    <t>Kulturális központ berendezés, felszer.</t>
  </si>
  <si>
    <t>Önkormányzat és orvosi rend.akadálym.</t>
  </si>
  <si>
    <t>Lakóingatlan vásárlás ("Gál ház")</t>
  </si>
  <si>
    <t>Óvoda akadálymentesítése</t>
  </si>
  <si>
    <t>2009-2010</t>
  </si>
  <si>
    <t>2008. évi 
tény</t>
  </si>
  <si>
    <t>2009. évi 
mód. ei.</t>
  </si>
  <si>
    <t>2009. évi 
teljesítés</t>
  </si>
  <si>
    <t>Leghátr.kistérség felhalmozási támogatás</t>
  </si>
  <si>
    <t>Önk. Sajátos felhalmozási bevétel.</t>
  </si>
  <si>
    <t>Előző évi költs. vet.kiegész.</t>
  </si>
  <si>
    <t>2012.</t>
  </si>
  <si>
    <t>2012. 
után</t>
  </si>
  <si>
    <t>2009. elötti</t>
  </si>
  <si>
    <t>Üdültetés (bakancsos szálló)</t>
  </si>
  <si>
    <t>EU képviselőválasztás</t>
  </si>
  <si>
    <t>Polgármester választás</t>
  </si>
  <si>
    <t>Intézményi étkeztetés kiegészítő tevékenység</t>
  </si>
  <si>
    <t>2009. évi módosított pénzmaradvány önkormányzatnál:</t>
  </si>
  <si>
    <t xml:space="preserve">       -ebből 2008. évi pénzmaradván fel nem használt része</t>
  </si>
  <si>
    <t xml:space="preserve">   - - központi források köt. váll.terhelt maradványa</t>
  </si>
  <si>
    <t xml:space="preserve">   - - szabad pénzmaradvány</t>
  </si>
  <si>
    <t>2009. évi módosított pénzmaradvány önkormáynzatnál:</t>
  </si>
  <si>
    <t>Felhasználás jóváhagyása önkormányzatnál:</t>
  </si>
  <si>
    <t>Felhasználás jóváhagyása körjegyzőségnél:</t>
  </si>
  <si>
    <t>2009. évi módosított pénzmaradvány körjegyzőségnél:</t>
  </si>
  <si>
    <t>Tárgyév  (2009)</t>
  </si>
  <si>
    <t>Tárgyév   (2009)</t>
  </si>
  <si>
    <t>nincs</t>
  </si>
  <si>
    <t>Iparűzési adó</t>
  </si>
  <si>
    <t>Idegenforgalmi adó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</si>
</sst>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#,###.###__"/>
  </numFmts>
  <fonts count="22">
    <font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sz val="7"/>
      <name val="Times New Roman CE"/>
      <family val="1"/>
    </font>
  </fonts>
  <fills count="4">
    <fill>
      <patternFill/>
    </fill>
    <fill>
      <patternFill patternType="gray125"/>
    </fill>
    <fill>
      <patternFill patternType="darkHorizontal"/>
    </fill>
    <fill>
      <patternFill patternType="lightHorizontal"/>
    </fill>
  </fills>
  <borders count="9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0" fillId="0" borderId="7" xfId="0" applyNumberFormat="1" applyBorder="1" applyAlignment="1" applyProtection="1">
      <alignment vertical="center" wrapText="1"/>
      <protection/>
    </xf>
    <xf numFmtId="164" fontId="0" fillId="0" borderId="9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64" fontId="0" fillId="0" borderId="2" xfId="0" applyNumberFormat="1" applyBorder="1" applyAlignment="1" applyProtection="1">
      <alignment vertical="center" wrapText="1"/>
      <protection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Continuous" vertical="center"/>
    </xf>
    <xf numFmtId="164" fontId="3" fillId="0" borderId="16" xfId="0" applyNumberFormat="1" applyFont="1" applyBorder="1" applyAlignment="1">
      <alignment horizontal="centerContinuous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 applyProtection="1">
      <alignment vertical="center" wrapText="1"/>
      <protection locked="0"/>
    </xf>
    <xf numFmtId="164" fontId="0" fillId="0" borderId="29" xfId="0" applyNumberFormat="1" applyBorder="1" applyAlignment="1">
      <alignment vertical="center" wrapText="1"/>
    </xf>
    <xf numFmtId="164" fontId="6" fillId="0" borderId="7" xfId="0" applyNumberFormat="1" applyFont="1" applyBorder="1" applyAlignment="1" applyProtection="1">
      <alignment vertical="center" wrapText="1"/>
      <protection locked="0"/>
    </xf>
    <xf numFmtId="164" fontId="3" fillId="0" borderId="30" xfId="0" applyNumberFormat="1" applyFont="1" applyBorder="1" applyAlignment="1">
      <alignment horizontal="centerContinuous" vertical="center"/>
    </xf>
    <xf numFmtId="164" fontId="0" fillId="0" borderId="31" xfId="0" applyNumberFormat="1" applyBorder="1" applyAlignment="1" applyProtection="1">
      <alignment vertical="center" wrapText="1"/>
      <protection locked="0"/>
    </xf>
    <xf numFmtId="164" fontId="0" fillId="0" borderId="32" xfId="0" applyNumberFormat="1" applyBorder="1" applyAlignment="1" applyProtection="1">
      <alignment vertical="center" wrapText="1"/>
      <protection locked="0"/>
    </xf>
    <xf numFmtId="164" fontId="5" fillId="0" borderId="0" xfId="0" applyNumberFormat="1" applyFont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33" xfId="0" applyNumberForma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2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left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6" xfId="0" applyNumberFormat="1" applyBorder="1" applyAlignment="1" applyProtection="1">
      <alignment horizontal="left" vertical="center" wrapText="1"/>
      <protection locked="0"/>
    </xf>
    <xf numFmtId="164" fontId="0" fillId="0" borderId="10" xfId="0" applyNumberForma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vertical="center" wrapText="1"/>
      <protection/>
    </xf>
    <xf numFmtId="164" fontId="2" fillId="0" borderId="2" xfId="0" applyNumberFormat="1" applyFont="1" applyBorder="1" applyAlignment="1" applyProtection="1">
      <alignment vertical="center" wrapText="1"/>
      <protection/>
    </xf>
    <xf numFmtId="164" fontId="2" fillId="0" borderId="3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2" fillId="0" borderId="5" xfId="0" applyFont="1" applyBorder="1" applyAlignment="1" applyProtection="1">
      <alignment vertical="center" wrapText="1"/>
      <protection/>
    </xf>
    <xf numFmtId="0" fontId="12" fillId="0" borderId="7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64" fontId="2" fillId="0" borderId="13" xfId="0" applyNumberFormat="1" applyFont="1" applyBorder="1" applyAlignment="1" applyProtection="1">
      <alignment vertical="center" wrapText="1"/>
      <protection/>
    </xf>
    <xf numFmtId="164" fontId="2" fillId="0" borderId="35" xfId="0" applyNumberFormat="1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164" fontId="0" fillId="0" borderId="36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/>
    </xf>
    <xf numFmtId="164" fontId="9" fillId="0" borderId="2" xfId="0" applyNumberFormat="1" applyFont="1" applyBorder="1" applyAlignment="1" applyProtection="1">
      <alignment vertical="center" wrapText="1"/>
      <protection/>
    </xf>
    <xf numFmtId="164" fontId="9" fillId="0" borderId="3" xfId="0" applyNumberFormat="1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Continuous" vertical="center" wrapText="1"/>
      <protection/>
    </xf>
    <xf numFmtId="0" fontId="3" fillId="0" borderId="15" xfId="0" applyFont="1" applyBorder="1" applyAlignment="1" applyProtection="1">
      <alignment horizontal="centerContinuous" vertical="center" wrapText="1"/>
      <protection/>
    </xf>
    <xf numFmtId="0" fontId="3" fillId="0" borderId="16" xfId="0" applyFont="1" applyBorder="1" applyAlignment="1" applyProtection="1">
      <alignment horizontal="centerContinuous" vertical="center" wrapText="1"/>
      <protection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5" xfId="0" applyFont="1" applyBorder="1" applyAlignment="1" quotePrefix="1">
      <alignment horizontal="right" vertical="center"/>
    </xf>
    <xf numFmtId="0" fontId="1" fillId="0" borderId="40" xfId="0" applyFont="1" applyBorder="1" applyAlignment="1" quotePrefix="1">
      <alignment horizontal="right" vertical="center"/>
    </xf>
    <xf numFmtId="0" fontId="1" fillId="0" borderId="36" xfId="0" applyFont="1" applyBorder="1" applyAlignment="1" quotePrefix="1">
      <alignment horizontal="right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45" xfId="0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4" fontId="12" fillId="0" borderId="3" xfId="0" applyNumberFormat="1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textRotation="90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37" xfId="0" applyNumberFormat="1" applyFont="1" applyBorder="1" applyAlignment="1" applyProtection="1">
      <alignment horizontal="center" vertical="center" wrapText="1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49" fontId="9" fillId="0" borderId="48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left" vertical="center" wrapText="1"/>
      <protection/>
    </xf>
    <xf numFmtId="175" fontId="16" fillId="0" borderId="31" xfId="0" applyNumberFormat="1" applyFont="1" applyBorder="1" applyAlignment="1" applyProtection="1">
      <alignment horizontal="center" vertical="center"/>
      <protection/>
    </xf>
    <xf numFmtId="177" fontId="0" fillId="0" borderId="3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wrapText="1"/>
      <protection/>
    </xf>
    <xf numFmtId="175" fontId="16" fillId="0" borderId="7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Border="1" applyAlignment="1" applyProtection="1">
      <alignment vertical="center"/>
      <protection locked="0"/>
    </xf>
    <xf numFmtId="177" fontId="0" fillId="0" borderId="11" xfId="0" applyNumberForma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 wrapText="1"/>
      <protection/>
    </xf>
    <xf numFmtId="175" fontId="16" fillId="0" borderId="32" xfId="0" applyNumberFormat="1" applyFont="1" applyBorder="1" applyAlignment="1" applyProtection="1">
      <alignment horizontal="center" vertical="center"/>
      <protection/>
    </xf>
    <xf numFmtId="177" fontId="0" fillId="0" borderId="1" xfId="0" applyNumberFormat="1" applyFill="1" applyBorder="1" applyAlignment="1" applyProtection="1">
      <alignment vertical="center"/>
      <protection/>
    </xf>
    <xf numFmtId="177" fontId="0" fillId="0" borderId="2" xfId="0" applyNumberFormat="1" applyFill="1" applyBorder="1" applyAlignment="1" applyProtection="1">
      <alignment vertical="center"/>
      <protection/>
    </xf>
    <xf numFmtId="206" fontId="0" fillId="0" borderId="49" xfId="0" applyNumberFormat="1" applyFill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 wrapText="1"/>
      <protection/>
    </xf>
    <xf numFmtId="177" fontId="0" fillId="0" borderId="5" xfId="0" applyNumberForma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177" fontId="0" fillId="0" borderId="50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75" fontId="16" fillId="0" borderId="51" xfId="0" applyNumberFormat="1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175" fontId="16" fillId="0" borderId="53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left" vertical="center" wrapText="1"/>
      <protection/>
    </xf>
    <xf numFmtId="177" fontId="0" fillId="0" borderId="30" xfId="0" applyNumberFormat="1" applyBorder="1" applyAlignment="1" applyProtection="1">
      <alignment vertical="center"/>
      <protection locked="0"/>
    </xf>
    <xf numFmtId="206" fontId="0" fillId="0" borderId="28" xfId="0" applyNumberFormat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horizontal="left" vertical="center" wrapText="1"/>
      <protection/>
    </xf>
    <xf numFmtId="177" fontId="0" fillId="0" borderId="51" xfId="0" applyNumberFormat="1" applyBorder="1" applyAlignment="1" applyProtection="1">
      <alignment vertical="center"/>
      <protection locked="0"/>
    </xf>
    <xf numFmtId="206" fontId="0" fillId="0" borderId="56" xfId="0" applyNumberForma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177" fontId="0" fillId="0" borderId="25" xfId="0" applyNumberFormat="1" applyFill="1" applyBorder="1" applyAlignment="1" applyProtection="1">
      <alignment vertical="center"/>
      <protection/>
    </xf>
    <xf numFmtId="206" fontId="0" fillId="0" borderId="57" xfId="0" applyNumberFormat="1" applyFill="1" applyBorder="1" applyAlignment="1" applyProtection="1">
      <alignment horizontal="right" vertical="center"/>
      <protection/>
    </xf>
    <xf numFmtId="0" fontId="0" fillId="0" borderId="55" xfId="0" applyFont="1" applyBorder="1" applyAlignment="1" applyProtection="1">
      <alignment horizontal="left" vertical="center" wrapText="1"/>
      <protection/>
    </xf>
    <xf numFmtId="206" fontId="0" fillId="0" borderId="58" xfId="0" applyNumberFormat="1" applyBorder="1" applyAlignment="1" applyProtection="1">
      <alignment horizontal="right" vertical="center"/>
      <protection/>
    </xf>
    <xf numFmtId="177" fontId="0" fillId="0" borderId="32" xfId="0" applyNumberFormat="1" applyBorder="1" applyAlignment="1" applyProtection="1">
      <alignment vertical="center"/>
      <protection locked="0"/>
    </xf>
    <xf numFmtId="206" fontId="0" fillId="0" borderId="29" xfId="0" applyNumberFormat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vertical="center" wrapText="1"/>
      <protection/>
    </xf>
    <xf numFmtId="0" fontId="0" fillId="0" borderId="55" xfId="0" applyFont="1" applyBorder="1" applyAlignment="1" applyProtection="1">
      <alignment vertical="center" wrapText="1"/>
      <protection/>
    </xf>
    <xf numFmtId="0" fontId="12" fillId="0" borderId="55" xfId="0" applyFont="1" applyBorder="1" applyAlignment="1" applyProtection="1">
      <alignment vertical="center" wrapText="1"/>
      <protection/>
    </xf>
    <xf numFmtId="0" fontId="2" fillId="0" borderId="55" xfId="0" applyFont="1" applyBorder="1" applyAlignment="1" applyProtection="1">
      <alignment vertical="center" wrapText="1"/>
      <protection/>
    </xf>
    <xf numFmtId="177" fontId="0" fillId="0" borderId="59" xfId="0" applyNumberFormat="1" applyBorder="1" applyAlignment="1" applyProtection="1">
      <alignment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60" xfId="0" applyFont="1" applyBorder="1" applyAlignment="1" applyProtection="1">
      <alignment vertical="center" wrapText="1"/>
      <protection/>
    </xf>
    <xf numFmtId="175" fontId="16" fillId="0" borderId="11" xfId="0" applyNumberFormat="1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175" fontId="16" fillId="0" borderId="62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1" fillId="0" borderId="41" xfId="0" applyFont="1" applyBorder="1" applyAlignment="1">
      <alignment horizontal="centerContinuous" vertical="center" wrapText="1"/>
    </xf>
    <xf numFmtId="0" fontId="2" fillId="0" borderId="42" xfId="0" applyFont="1" applyBorder="1" applyAlignment="1">
      <alignment horizontal="centerContinuous" vertical="center" wrapText="1"/>
    </xf>
    <xf numFmtId="0" fontId="0" fillId="0" borderId="19" xfId="0" applyBorder="1" applyAlignment="1">
      <alignment vertical="center" wrapText="1"/>
    </xf>
    <xf numFmtId="0" fontId="1" fillId="0" borderId="21" xfId="0" applyFont="1" applyBorder="1" applyAlignment="1">
      <alignment horizontal="centerContinuous" vertical="center" wrapText="1"/>
    </xf>
    <xf numFmtId="0" fontId="0" fillId="0" borderId="42" xfId="0" applyBorder="1" applyAlignment="1">
      <alignment horizontal="centerContinuous" vertical="center" wrapText="1"/>
    </xf>
    <xf numFmtId="0" fontId="0" fillId="0" borderId="38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vertical="center" wrapText="1"/>
      <protection locked="0"/>
    </xf>
    <xf numFmtId="164" fontId="12" fillId="0" borderId="2" xfId="0" applyNumberFormat="1" applyFont="1" applyBorder="1" applyAlignment="1" applyProtection="1">
      <alignment vertical="center" wrapText="1"/>
      <protection locked="0"/>
    </xf>
    <xf numFmtId="164" fontId="12" fillId="0" borderId="3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164" fontId="1" fillId="0" borderId="45" xfId="0" applyNumberFormat="1" applyFont="1" applyBorder="1" applyAlignment="1">
      <alignment horizontal="left" vertical="center" wrapText="1"/>
    </xf>
    <xf numFmtId="164" fontId="1" fillId="0" borderId="49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0" fillId="0" borderId="25" xfId="0" applyNumberFormat="1" applyBorder="1" applyAlignment="1" applyProtection="1">
      <alignment vertical="center" wrapText="1"/>
      <protection/>
    </xf>
    <xf numFmtId="164" fontId="0" fillId="0" borderId="57" xfId="0" applyNumberFormat="1" applyBorder="1" applyAlignment="1">
      <alignment vertical="center" wrapText="1"/>
    </xf>
    <xf numFmtId="0" fontId="1" fillId="0" borderId="2" xfId="0" applyFont="1" applyBorder="1" applyAlignment="1" applyProtection="1">
      <alignment horizontal="left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164" fontId="2" fillId="3" borderId="2" xfId="0" applyNumberFormat="1" applyFont="1" applyFill="1" applyBorder="1" applyAlignment="1">
      <alignment vertical="center" wrapText="1"/>
    </xf>
    <xf numFmtId="164" fontId="0" fillId="3" borderId="7" xfId="0" applyNumberFormat="1" applyFill="1" applyBorder="1" applyAlignment="1" applyProtection="1">
      <alignment vertical="center" wrapText="1"/>
      <protection locked="0"/>
    </xf>
    <xf numFmtId="164" fontId="0" fillId="3" borderId="25" xfId="0" applyNumberFormat="1" applyFill="1" applyBorder="1" applyAlignment="1" applyProtection="1">
      <alignment vertical="center" wrapText="1"/>
      <protection/>
    </xf>
    <xf numFmtId="164" fontId="0" fillId="0" borderId="31" xfId="0" applyNumberFormat="1" applyBorder="1" applyAlignment="1" applyProtection="1">
      <alignment vertical="center" wrapText="1"/>
      <protection/>
    </xf>
    <xf numFmtId="164" fontId="0" fillId="0" borderId="30" xfId="0" applyNumberFormat="1" applyBorder="1" applyAlignment="1" applyProtection="1">
      <alignment vertical="center" wrapText="1"/>
      <protection/>
    </xf>
    <xf numFmtId="164" fontId="0" fillId="0" borderId="32" xfId="0" applyNumberForma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5" fillId="0" borderId="55" xfId="0" applyFont="1" applyBorder="1" applyAlignment="1" applyProtection="1">
      <alignment vertical="center" wrapText="1"/>
      <protection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vertical="center" wrapText="1"/>
    </xf>
    <xf numFmtId="164" fontId="0" fillId="0" borderId="19" xfId="0" applyNumberFormat="1" applyBorder="1" applyAlignment="1" applyProtection="1">
      <alignment horizontal="right" vertical="center" wrapText="1"/>
      <protection/>
    </xf>
    <xf numFmtId="164" fontId="0" fillId="0" borderId="38" xfId="0" applyNumberFormat="1" applyBorder="1" applyAlignment="1" applyProtection="1">
      <alignment horizontal="right" vertical="center" wrapText="1"/>
      <protection/>
    </xf>
    <xf numFmtId="164" fontId="2" fillId="0" borderId="2" xfId="0" applyNumberFormat="1" applyFont="1" applyBorder="1" applyAlignment="1" applyProtection="1">
      <alignment vertical="center" wrapText="1"/>
      <protection/>
    </xf>
    <xf numFmtId="164" fontId="2" fillId="0" borderId="3" xfId="0" applyNumberFormat="1" applyFont="1" applyBorder="1" applyAlignment="1" applyProtection="1">
      <alignment vertical="center" wrapText="1"/>
      <protection/>
    </xf>
    <xf numFmtId="177" fontId="0" fillId="0" borderId="11" xfId="0" applyNumberFormat="1" applyBorder="1" applyAlignment="1" applyProtection="1" quotePrefix="1">
      <alignment horizontal="center" vertical="center"/>
      <protection locked="0"/>
    </xf>
    <xf numFmtId="177" fontId="0" fillId="0" borderId="7" xfId="0" applyNumberFormat="1" applyBorder="1" applyAlignment="1" applyProtection="1" quotePrefix="1">
      <alignment horizontal="right" vertical="center"/>
      <protection/>
    </xf>
    <xf numFmtId="177" fontId="0" fillId="0" borderId="7" xfId="0" applyNumberFormat="1" applyBorder="1" applyAlignment="1" applyProtection="1" quotePrefix="1">
      <alignment horizontal="right" vertical="center"/>
      <protection locked="0"/>
    </xf>
    <xf numFmtId="177" fontId="0" fillId="0" borderId="11" xfId="0" applyNumberFormat="1" applyBorder="1" applyAlignment="1" applyProtection="1" quotePrefix="1">
      <alignment horizontal="right" vertical="center"/>
      <protection locked="0"/>
    </xf>
    <xf numFmtId="177" fontId="0" fillId="0" borderId="51" xfId="0" applyNumberFormat="1" applyBorder="1" applyAlignment="1" applyProtection="1">
      <alignment horizontal="right" vertical="center"/>
      <protection locked="0"/>
    </xf>
    <xf numFmtId="177" fontId="0" fillId="0" borderId="5" xfId="0" applyNumberFormat="1" applyBorder="1" applyAlignment="1" applyProtection="1" quotePrefix="1">
      <alignment horizontal="right" vertical="center"/>
      <protection/>
    </xf>
    <xf numFmtId="177" fontId="0" fillId="0" borderId="59" xfId="0" applyNumberFormat="1" applyBorder="1" applyAlignment="1" applyProtection="1" quotePrefix="1">
      <alignment horizontal="right" vertical="center"/>
      <protection/>
    </xf>
    <xf numFmtId="206" fontId="0" fillId="0" borderId="58" xfId="0" applyNumberFormat="1" applyBorder="1" applyAlignment="1" applyProtection="1" quotePrefix="1">
      <alignment horizontal="right" vertical="center"/>
      <protection/>
    </xf>
    <xf numFmtId="177" fontId="0" fillId="0" borderId="32" xfId="0" applyNumberFormat="1" applyBorder="1" applyAlignment="1" applyProtection="1" quotePrefix="1">
      <alignment horizontal="right" vertical="center"/>
      <protection/>
    </xf>
    <xf numFmtId="206" fontId="0" fillId="0" borderId="29" xfId="0" applyNumberFormat="1" applyBorder="1" applyAlignment="1" applyProtection="1" quotePrefix="1">
      <alignment horizontal="right" vertical="center"/>
      <protection/>
    </xf>
    <xf numFmtId="177" fontId="0" fillId="0" borderId="11" xfId="0" applyNumberFormat="1" applyBorder="1" applyAlignment="1" applyProtection="1" quotePrefix="1">
      <alignment horizontal="right" vertical="center"/>
      <protection/>
    </xf>
    <xf numFmtId="177" fontId="0" fillId="0" borderId="51" xfId="0" applyNumberFormat="1" applyBorder="1" applyAlignment="1" applyProtection="1" quotePrefix="1">
      <alignment horizontal="right" vertical="center"/>
      <protection/>
    </xf>
    <xf numFmtId="206" fontId="0" fillId="0" borderId="56" xfId="0" applyNumberFormat="1" applyBorder="1" applyAlignment="1" applyProtection="1" quotePrefix="1">
      <alignment horizontal="right" vertical="center"/>
      <protection/>
    </xf>
    <xf numFmtId="164" fontId="0" fillId="3" borderId="31" xfId="0" applyNumberFormat="1" applyFill="1" applyBorder="1" applyAlignment="1" applyProtection="1">
      <alignment vertical="center" wrapText="1"/>
      <protection/>
    </xf>
    <xf numFmtId="164" fontId="0" fillId="3" borderId="7" xfId="0" applyNumberFormat="1" applyFill="1" applyBorder="1" applyAlignment="1" applyProtection="1">
      <alignment vertical="center" wrapText="1"/>
      <protection/>
    </xf>
    <xf numFmtId="164" fontId="1" fillId="0" borderId="7" xfId="0" applyNumberFormat="1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206" fontId="0" fillId="0" borderId="16" xfId="0" applyNumberFormat="1" applyBorder="1" applyAlignment="1" applyProtection="1">
      <alignment horizontal="right" vertical="center"/>
      <protection/>
    </xf>
    <xf numFmtId="206" fontId="0" fillId="0" borderId="64" xfId="0" applyNumberFormat="1" applyBorder="1" applyAlignment="1" applyProtection="1">
      <alignment horizontal="right" vertical="center"/>
      <protection/>
    </xf>
    <xf numFmtId="206" fontId="0" fillId="0" borderId="65" xfId="0" applyNumberFormat="1" applyBorder="1" applyAlignment="1" applyProtection="1">
      <alignment horizontal="right" vertical="center"/>
      <protection/>
    </xf>
    <xf numFmtId="206" fontId="0" fillId="0" borderId="66" xfId="0" applyNumberFormat="1" applyBorder="1" applyAlignment="1" applyProtection="1">
      <alignment horizontal="right" vertical="center"/>
      <protection/>
    </xf>
    <xf numFmtId="0" fontId="21" fillId="0" borderId="55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20" fillId="0" borderId="7" xfId="0" applyFont="1" applyBorder="1" applyAlignment="1" applyProtection="1">
      <alignment vertical="center" wrapText="1"/>
      <protection/>
    </xf>
    <xf numFmtId="0" fontId="14" fillId="0" borderId="2" xfId="0" applyFont="1" applyBorder="1" applyAlignment="1" applyProtection="1">
      <alignment vertical="center" wrapText="1"/>
      <protection/>
    </xf>
    <xf numFmtId="0" fontId="2" fillId="0" borderId="30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16" fillId="0" borderId="7" xfId="0" applyNumberFormat="1" applyFont="1" applyBorder="1" applyAlignment="1">
      <alignment vertical="center" wrapText="1"/>
    </xf>
    <xf numFmtId="164" fontId="16" fillId="0" borderId="4" xfId="0" applyNumberFormat="1" applyFont="1" applyBorder="1" applyAlignment="1">
      <alignment horizontal="left" vertical="center" wrapText="1"/>
    </xf>
    <xf numFmtId="164" fontId="16" fillId="0" borderId="6" xfId="0" applyNumberFormat="1" applyFont="1" applyBorder="1" applyAlignment="1">
      <alignment horizontal="left" vertical="center" wrapText="1"/>
    </xf>
    <xf numFmtId="164" fontId="16" fillId="0" borderId="6" xfId="0" applyNumberFormat="1" applyFont="1" applyBorder="1" applyAlignment="1" applyProtection="1">
      <alignment horizontal="left" vertical="center" wrapText="1"/>
      <protection locked="0"/>
    </xf>
    <xf numFmtId="164" fontId="16" fillId="0" borderId="5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>
      <alignment/>
    </xf>
    <xf numFmtId="164" fontId="2" fillId="0" borderId="31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164" fontId="0" fillId="0" borderId="68" xfId="0" applyNumberFormat="1" applyBorder="1" applyAlignment="1" applyProtection="1">
      <alignment vertical="center" wrapText="1"/>
      <protection locked="0"/>
    </xf>
    <xf numFmtId="164" fontId="0" fillId="0" borderId="69" xfId="0" applyNumberFormat="1" applyBorder="1" applyAlignment="1" applyProtection="1">
      <alignment vertical="center" wrapText="1"/>
      <protection/>
    </xf>
    <xf numFmtId="0" fontId="0" fillId="0" borderId="70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164" fontId="0" fillId="0" borderId="71" xfId="0" applyNumberFormat="1" applyBorder="1" applyAlignment="1" applyProtection="1">
      <alignment vertical="center" wrapText="1"/>
      <protection locked="0"/>
    </xf>
    <xf numFmtId="164" fontId="0" fillId="0" borderId="72" xfId="0" applyNumberFormat="1" applyBorder="1" applyAlignment="1" applyProtection="1">
      <alignment vertical="center" wrapText="1"/>
      <protection/>
    </xf>
    <xf numFmtId="0" fontId="0" fillId="0" borderId="73" xfId="0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vertical="center" wrapText="1"/>
      <protection locked="0"/>
    </xf>
    <xf numFmtId="164" fontId="0" fillId="0" borderId="74" xfId="0" applyNumberFormat="1" applyBorder="1" applyAlignment="1" applyProtection="1">
      <alignment vertical="center" wrapText="1"/>
      <protection locked="0"/>
    </xf>
    <xf numFmtId="164" fontId="0" fillId="0" borderId="75" xfId="0" applyNumberForma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164" fontId="2" fillId="0" borderId="0" xfId="0" applyNumberFormat="1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 locked="0"/>
    </xf>
    <xf numFmtId="164" fontId="0" fillId="0" borderId="76" xfId="0" applyNumberFormat="1" applyBorder="1" applyAlignment="1" applyProtection="1">
      <alignment vertical="center" wrapText="1"/>
      <protection locked="0"/>
    </xf>
    <xf numFmtId="164" fontId="0" fillId="0" borderId="77" xfId="0" applyNumberFormat="1" applyBorder="1" applyAlignment="1" applyProtection="1">
      <alignment vertical="center" wrapText="1"/>
      <protection/>
    </xf>
    <xf numFmtId="164" fontId="2" fillId="0" borderId="78" xfId="0" applyNumberFormat="1" applyFont="1" applyBorder="1" applyAlignment="1" applyProtection="1">
      <alignment vertical="center" wrapText="1"/>
      <protection/>
    </xf>
    <xf numFmtId="164" fontId="9" fillId="0" borderId="79" xfId="0" applyNumberFormat="1" applyFont="1" applyBorder="1" applyAlignment="1" applyProtection="1">
      <alignment vertical="center" wrapText="1"/>
      <protection/>
    </xf>
    <xf numFmtId="164" fontId="0" fillId="0" borderId="79" xfId="0" applyNumberFormat="1" applyBorder="1" applyAlignment="1" applyProtection="1">
      <alignment vertical="center" wrapText="1"/>
      <protection/>
    </xf>
    <xf numFmtId="164" fontId="0" fillId="0" borderId="80" xfId="0" applyNumberFormat="1" applyBorder="1" applyAlignment="1" applyProtection="1">
      <alignment vertical="center" wrapText="1"/>
      <protection/>
    </xf>
    <xf numFmtId="164" fontId="2" fillId="0" borderId="81" xfId="0" applyNumberFormat="1" applyFont="1" applyBorder="1" applyAlignment="1" applyProtection="1">
      <alignment vertical="center" wrapText="1"/>
      <protection locked="0"/>
    </xf>
    <xf numFmtId="164" fontId="0" fillId="0" borderId="82" xfId="0" applyNumberFormat="1" applyBorder="1" applyAlignment="1" applyProtection="1">
      <alignment vertical="center" wrapText="1"/>
      <protection locked="0"/>
    </xf>
    <xf numFmtId="164" fontId="0" fillId="0" borderId="83" xfId="0" applyNumberFormat="1" applyBorder="1" applyAlignment="1" applyProtection="1">
      <alignment vertical="center" wrapText="1"/>
      <protection locked="0"/>
    </xf>
    <xf numFmtId="0" fontId="9" fillId="0" borderId="84" xfId="0" applyFont="1" applyBorder="1" applyAlignment="1" applyProtection="1">
      <alignment vertical="center" wrapText="1"/>
      <protection locked="0"/>
    </xf>
    <xf numFmtId="164" fontId="9" fillId="0" borderId="82" xfId="0" applyNumberFormat="1" applyFont="1" applyBorder="1" applyAlignment="1" applyProtection="1">
      <alignment vertical="center" wrapText="1"/>
      <protection locked="0"/>
    </xf>
    <xf numFmtId="164" fontId="9" fillId="0" borderId="83" xfId="0" applyNumberFormat="1" applyFont="1" applyBorder="1" applyAlignment="1" applyProtection="1">
      <alignment vertical="center" wrapText="1"/>
      <protection locked="0"/>
    </xf>
    <xf numFmtId="0" fontId="0" fillId="0" borderId="85" xfId="0" applyBorder="1" applyAlignment="1" applyProtection="1">
      <alignment vertical="center" wrapText="1"/>
      <protection locked="0"/>
    </xf>
    <xf numFmtId="164" fontId="0" fillId="0" borderId="86" xfId="0" applyNumberFormat="1" applyBorder="1" applyAlignment="1" applyProtection="1">
      <alignment vertical="center" wrapText="1"/>
      <protection locked="0"/>
    </xf>
    <xf numFmtId="164" fontId="0" fillId="0" borderId="87" xfId="0" applyNumberFormat="1" applyBorder="1" applyAlignment="1" applyProtection="1">
      <alignment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89" xfId="0" applyFont="1" applyBorder="1" applyAlignment="1" applyProtection="1">
      <alignment vertical="center" wrapText="1"/>
      <protection locked="0"/>
    </xf>
    <xf numFmtId="164" fontId="2" fillId="0" borderId="89" xfId="0" applyNumberFormat="1" applyFont="1" applyBorder="1" applyAlignment="1" applyProtection="1">
      <alignment vertical="center" wrapText="1"/>
      <protection locked="0"/>
    </xf>
    <xf numFmtId="164" fontId="2" fillId="0" borderId="90" xfId="0" applyNumberFormat="1" applyFont="1" applyBorder="1" applyAlignment="1" applyProtection="1">
      <alignment vertical="center" wrapText="1"/>
      <protection locked="0"/>
    </xf>
    <xf numFmtId="164" fontId="0" fillId="0" borderId="36" xfId="0" applyNumberForma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164" fontId="0" fillId="0" borderId="79" xfId="0" applyNumberFormat="1" applyFont="1" applyBorder="1" applyAlignment="1" applyProtection="1">
      <alignment vertical="center" wrapText="1"/>
      <protection/>
    </xf>
    <xf numFmtId="206" fontId="0" fillId="0" borderId="3" xfId="0" applyNumberFormat="1" applyBorder="1" applyAlignment="1" applyProtection="1">
      <alignment horizontal="right" vertical="center"/>
      <protection/>
    </xf>
    <xf numFmtId="206" fontId="0" fillId="0" borderId="91" xfId="0" applyNumberFormat="1" applyBorder="1" applyAlignment="1" applyProtection="1">
      <alignment horizontal="right" vertical="center"/>
      <protection/>
    </xf>
    <xf numFmtId="164" fontId="2" fillId="0" borderId="79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9" xfId="0" applyNumberFormat="1" applyFont="1" applyBorder="1" applyAlignment="1" applyProtection="1">
      <alignment vertical="center" wrapText="1"/>
      <protection locked="0"/>
    </xf>
    <xf numFmtId="164" fontId="0" fillId="0" borderId="7" xfId="0" applyNumberForma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 indent="2"/>
      <protection/>
    </xf>
    <xf numFmtId="0" fontId="0" fillId="0" borderId="7" xfId="0" applyBorder="1" applyAlignment="1" applyProtection="1">
      <alignment horizontal="left" vertical="center" wrapText="1" indent="2"/>
      <protection/>
    </xf>
    <xf numFmtId="0" fontId="0" fillId="0" borderId="7" xfId="0" applyBorder="1" applyAlignment="1" applyProtection="1">
      <alignment horizontal="left" vertical="center" wrapText="1" indent="2"/>
      <protection locked="0"/>
    </xf>
    <xf numFmtId="0" fontId="2" fillId="0" borderId="25" xfId="0" applyFont="1" applyBorder="1" applyAlignment="1" applyProtection="1">
      <alignment horizontal="center" vertical="center" wrapText="1"/>
      <protection/>
    </xf>
    <xf numFmtId="164" fontId="2" fillId="0" borderId="25" xfId="0" applyNumberFormat="1" applyFont="1" applyBorder="1" applyAlignment="1" applyProtection="1">
      <alignment vertical="center" wrapText="1"/>
      <protection/>
    </xf>
    <xf numFmtId="164" fontId="0" fillId="0" borderId="59" xfId="0" applyNumberFormat="1" applyBorder="1" applyAlignment="1" applyProtection="1">
      <alignment vertical="center" wrapText="1"/>
      <protection locked="0"/>
    </xf>
    <xf numFmtId="164" fontId="9" fillId="0" borderId="32" xfId="0" applyNumberFormat="1" applyFont="1" applyBorder="1" applyAlignment="1" applyProtection="1">
      <alignment vertical="center" wrapText="1"/>
      <protection locked="0"/>
    </xf>
    <xf numFmtId="164" fontId="0" fillId="0" borderId="51" xfId="0" applyNumberForma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164" fontId="0" fillId="0" borderId="48" xfId="0" applyNumberFormat="1" applyBorder="1" applyAlignment="1" applyProtection="1">
      <alignment vertical="center" wrapText="1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 applyProtection="1">
      <alignment vertical="center" wrapText="1"/>
      <protection locked="0"/>
    </xf>
    <xf numFmtId="164" fontId="6" fillId="0" borderId="8" xfId="0" applyNumberFormat="1" applyFont="1" applyBorder="1" applyAlignment="1" applyProtection="1">
      <alignment vertical="center" wrapText="1"/>
      <protection locked="0"/>
    </xf>
    <xf numFmtId="0" fontId="6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164" fontId="0" fillId="0" borderId="94" xfId="0" applyNumberFormat="1" applyBorder="1" applyAlignment="1" applyProtection="1">
      <alignment vertical="center" wrapText="1"/>
      <protection locked="0"/>
    </xf>
    <xf numFmtId="164" fontId="0" fillId="0" borderId="95" xfId="0" applyNumberFormat="1" applyBorder="1" applyAlignment="1" applyProtection="1">
      <alignment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164" fontId="0" fillId="0" borderId="66" xfId="0" applyNumberFormat="1" applyBorder="1" applyAlignment="1" applyProtection="1">
      <alignment vertical="center" wrapText="1"/>
      <protection locked="0"/>
    </xf>
    <xf numFmtId="164" fontId="0" fillId="0" borderId="64" xfId="0" applyNumberFormat="1" applyBorder="1" applyAlignment="1" applyProtection="1">
      <alignment vertical="center" wrapText="1"/>
      <protection locked="0"/>
    </xf>
    <xf numFmtId="164" fontId="0" fillId="0" borderId="65" xfId="0" applyNumberFormat="1" applyBorder="1" applyAlignment="1" applyProtection="1">
      <alignment vertical="center" wrapText="1"/>
      <protection locked="0"/>
    </xf>
    <xf numFmtId="164" fontId="2" fillId="0" borderId="49" xfId="0" applyNumberFormat="1" applyFont="1" applyBorder="1" applyAlignment="1">
      <alignment vertical="center" wrapText="1"/>
    </xf>
    <xf numFmtId="164" fontId="9" fillId="0" borderId="9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164" fontId="5" fillId="0" borderId="93" xfId="0" applyNumberFormat="1" applyFont="1" applyBorder="1" applyAlignment="1">
      <alignment horizontal="right" vertical="center" wrapText="1"/>
    </xf>
    <xf numFmtId="0" fontId="2" fillId="0" borderId="97" xfId="0" applyFont="1" applyBorder="1" applyAlignment="1" applyProtection="1">
      <alignment horizontal="center" vertical="center" wrapText="1"/>
      <protection locked="0"/>
    </xf>
    <xf numFmtId="0" fontId="2" fillId="0" borderId="98" xfId="0" applyFont="1" applyBorder="1" applyAlignment="1" applyProtection="1">
      <alignment horizontal="center" vertical="center" wrapText="1"/>
      <protection locked="0"/>
    </xf>
    <xf numFmtId="0" fontId="9" fillId="0" borderId="84" xfId="0" applyFont="1" applyBorder="1" applyAlignment="1" applyProtection="1">
      <alignment horizontal="left" vertical="center" wrapText="1"/>
      <protection locked="0"/>
    </xf>
    <xf numFmtId="0" fontId="9" fillId="0" borderId="82" xfId="0" applyFont="1" applyBorder="1" applyAlignment="1" applyProtection="1">
      <alignment horizontal="left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0" fillId="0" borderId="82" xfId="0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left" vertical="center" wrapText="1"/>
      <protection/>
    </xf>
    <xf numFmtId="0" fontId="0" fillId="0" borderId="82" xfId="0" applyBorder="1" applyAlignment="1" applyProtection="1">
      <alignment horizontal="left" vertical="center" wrapText="1"/>
      <protection/>
    </xf>
    <xf numFmtId="0" fontId="0" fillId="0" borderId="84" xfId="0" applyBorder="1" applyAlignment="1" applyProtection="1">
      <alignment horizontal="left" vertical="center" wrapText="1"/>
      <protection locked="0"/>
    </xf>
    <xf numFmtId="0" fontId="0" fillId="0" borderId="82" xfId="0" applyBorder="1" applyAlignment="1" applyProtection="1">
      <alignment horizontal="left" vertical="center" wrapText="1"/>
      <protection locked="0"/>
    </xf>
    <xf numFmtId="0" fontId="0" fillId="0" borderId="85" xfId="0" applyBorder="1" applyAlignment="1" applyProtection="1">
      <alignment horizontal="left" vertical="center" wrapText="1"/>
      <protection locked="0"/>
    </xf>
    <xf numFmtId="0" fontId="0" fillId="0" borderId="86" xfId="0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workbookViewId="0" topLeftCell="A76">
      <selection activeCell="L14" sqref="L14"/>
    </sheetView>
  </sheetViews>
  <sheetFormatPr defaultColWidth="9.00390625" defaultRowHeight="12.75"/>
  <cols>
    <col min="1" max="1" width="7.00390625" style="11" customWidth="1"/>
    <col min="2" max="2" width="44.375" style="6" customWidth="1"/>
    <col min="3" max="3" width="10.125" style="6" customWidth="1"/>
    <col min="4" max="6" width="10.875" style="6" customWidth="1"/>
    <col min="7" max="16384" width="9.375" style="6" customWidth="1"/>
  </cols>
  <sheetData>
    <row r="1" spans="5:16" ht="13.5" customHeight="1" thickBot="1">
      <c r="E1" s="426" t="s">
        <v>0</v>
      </c>
      <c r="F1" s="426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s="4" customFormat="1" ht="31.5" customHeight="1">
      <c r="A2" s="119" t="s">
        <v>1</v>
      </c>
      <c r="B2" s="122" t="s">
        <v>2</v>
      </c>
      <c r="C2" s="405" t="s">
        <v>370</v>
      </c>
      <c r="D2" s="125" t="s">
        <v>384</v>
      </c>
      <c r="E2" s="126"/>
      <c r="F2" s="127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6" s="4" customFormat="1" ht="27" customHeight="1" thickBot="1">
      <c r="A3" s="120" t="s">
        <v>3</v>
      </c>
      <c r="B3" s="121"/>
      <c r="C3" s="406" t="s">
        <v>4</v>
      </c>
      <c r="D3" s="319" t="s">
        <v>5</v>
      </c>
      <c r="E3" s="319" t="s">
        <v>6</v>
      </c>
      <c r="F3" s="124" t="s">
        <v>7</v>
      </c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spans="1:16" s="4" customFormat="1" ht="12" customHeight="1" thickBot="1">
      <c r="A4" s="14">
        <v>1</v>
      </c>
      <c r="B4" s="2">
        <v>2</v>
      </c>
      <c r="C4" s="400">
        <v>3</v>
      </c>
      <c r="D4" s="2">
        <v>4</v>
      </c>
      <c r="E4" s="2">
        <v>5</v>
      </c>
      <c r="F4" s="3">
        <v>6</v>
      </c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5" spans="1:16" s="102" customFormat="1" ht="12" customHeight="1" thickBot="1">
      <c r="A5" s="14" t="s">
        <v>8</v>
      </c>
      <c r="B5" s="99" t="s">
        <v>9</v>
      </c>
      <c r="C5" s="401">
        <f>C6+C7+C8+C9+C10+C11+C17+C18+C19</f>
        <v>18221</v>
      </c>
      <c r="D5" s="100">
        <f>D6+D7+D8+D9+D10+D11+D17+D18+D19</f>
        <v>22365</v>
      </c>
      <c r="E5" s="100">
        <f>E6+E7+E8+E9+E10+E11+E17+E18+E19</f>
        <v>22508</v>
      </c>
      <c r="F5" s="101">
        <f>F6+F7+F8+F9+F10+F11+F17+F18+F19</f>
        <v>24347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</row>
    <row r="6" spans="1:16" ht="12" customHeight="1">
      <c r="A6" s="7" t="s">
        <v>10</v>
      </c>
      <c r="B6" s="103" t="s">
        <v>359</v>
      </c>
      <c r="C6" s="402">
        <v>14</v>
      </c>
      <c r="D6" s="20">
        <v>18</v>
      </c>
      <c r="E6" s="20">
        <v>18</v>
      </c>
      <c r="F6" s="21">
        <v>24</v>
      </c>
      <c r="G6" s="374"/>
      <c r="H6" s="374"/>
      <c r="I6" s="374"/>
      <c r="J6" s="374"/>
      <c r="K6" s="374"/>
      <c r="L6" s="374"/>
      <c r="M6" s="374"/>
      <c r="N6" s="374"/>
      <c r="O6" s="374"/>
      <c r="P6" s="374"/>
    </row>
    <row r="7" spans="1:16" ht="12" customHeight="1">
      <c r="A7" s="9" t="s">
        <v>11</v>
      </c>
      <c r="B7" s="104" t="s">
        <v>358</v>
      </c>
      <c r="C7" s="62">
        <v>7844</v>
      </c>
      <c r="D7" s="22">
        <v>8344</v>
      </c>
      <c r="E7" s="22">
        <v>8344</v>
      </c>
      <c r="F7" s="23">
        <v>9597</v>
      </c>
      <c r="G7" s="374"/>
      <c r="H7" s="374"/>
      <c r="I7" s="374"/>
      <c r="J7" s="374"/>
      <c r="K7" s="374"/>
      <c r="L7" s="374"/>
      <c r="M7" s="374"/>
      <c r="N7" s="374"/>
      <c r="O7" s="374"/>
      <c r="P7" s="374"/>
    </row>
    <row r="8" spans="1:16" ht="12" customHeight="1">
      <c r="A8" s="9" t="s">
        <v>12</v>
      </c>
      <c r="B8" s="104" t="s">
        <v>387</v>
      </c>
      <c r="C8" s="62">
        <v>1482</v>
      </c>
      <c r="D8" s="22">
        <v>1518</v>
      </c>
      <c r="E8" s="22">
        <v>1518</v>
      </c>
      <c r="F8" s="23">
        <v>1581</v>
      </c>
      <c r="G8" s="374"/>
      <c r="H8" s="374"/>
      <c r="I8" s="374"/>
      <c r="J8" s="374"/>
      <c r="K8" s="374"/>
      <c r="L8" s="374"/>
      <c r="M8" s="374"/>
      <c r="N8" s="374"/>
      <c r="O8" s="374"/>
      <c r="P8" s="374"/>
    </row>
    <row r="9" spans="1:16" ht="12" customHeight="1">
      <c r="A9" s="9" t="s">
        <v>13</v>
      </c>
      <c r="B9" s="10" t="s">
        <v>388</v>
      </c>
      <c r="C9" s="62">
        <v>5</v>
      </c>
      <c r="D9" s="22"/>
      <c r="E9" s="22"/>
      <c r="F9" s="23">
        <v>6</v>
      </c>
      <c r="G9" s="374"/>
      <c r="H9" s="374"/>
      <c r="I9" s="374"/>
      <c r="J9" s="374"/>
      <c r="K9" s="374"/>
      <c r="L9" s="374"/>
      <c r="M9" s="374"/>
      <c r="N9" s="374"/>
      <c r="O9" s="374"/>
      <c r="P9" s="374"/>
    </row>
    <row r="10" spans="1:16" ht="12" customHeight="1">
      <c r="A10" s="9" t="s">
        <v>14</v>
      </c>
      <c r="B10" s="10" t="s">
        <v>389</v>
      </c>
      <c r="C10" s="62">
        <v>47</v>
      </c>
      <c r="D10" s="22"/>
      <c r="E10" s="374"/>
      <c r="F10" s="23">
        <v>155</v>
      </c>
      <c r="G10" s="374"/>
      <c r="H10" s="374"/>
      <c r="I10" s="374"/>
      <c r="J10" s="374"/>
      <c r="K10" s="374"/>
      <c r="L10" s="374"/>
      <c r="M10" s="374"/>
      <c r="N10" s="374"/>
      <c r="O10" s="374"/>
      <c r="P10" s="374"/>
    </row>
    <row r="11" spans="1:16" ht="12" customHeight="1">
      <c r="A11" s="9" t="s">
        <v>15</v>
      </c>
      <c r="B11" s="10" t="s">
        <v>16</v>
      </c>
      <c r="C11" s="281">
        <v>6284</v>
      </c>
      <c r="D11" s="24">
        <v>7128</v>
      </c>
      <c r="E11" s="24">
        <v>7271</v>
      </c>
      <c r="F11" s="25">
        <v>8304</v>
      </c>
      <c r="G11" s="374"/>
      <c r="H11" s="374"/>
      <c r="I11" s="374"/>
      <c r="J11" s="374"/>
      <c r="K11" s="374"/>
      <c r="L11" s="374"/>
      <c r="M11" s="374"/>
      <c r="N11" s="374"/>
      <c r="O11" s="374"/>
      <c r="P11" s="374"/>
    </row>
    <row r="12" spans="1:16" ht="12" customHeight="1">
      <c r="A12" s="9" t="s">
        <v>17</v>
      </c>
      <c r="B12" s="10" t="s">
        <v>18</v>
      </c>
      <c r="C12" s="62"/>
      <c r="D12" s="22"/>
      <c r="E12" s="22"/>
      <c r="F12" s="23"/>
      <c r="G12" s="374"/>
      <c r="H12" s="374"/>
      <c r="I12" s="374"/>
      <c r="J12" s="374"/>
      <c r="K12" s="374"/>
      <c r="L12" s="374"/>
      <c r="M12" s="374"/>
      <c r="N12" s="374"/>
      <c r="O12" s="374"/>
      <c r="P12" s="374"/>
    </row>
    <row r="13" spans="1:16" ht="12" customHeight="1">
      <c r="A13" s="9" t="s">
        <v>19</v>
      </c>
      <c r="B13" s="10" t="s">
        <v>20</v>
      </c>
      <c r="C13" s="62"/>
      <c r="D13" s="22"/>
      <c r="E13" s="22"/>
      <c r="F13" s="23"/>
      <c r="G13" s="374"/>
      <c r="H13" s="374"/>
      <c r="I13" s="374"/>
      <c r="J13" s="374"/>
      <c r="K13" s="374"/>
      <c r="L13" s="374"/>
      <c r="M13" s="374"/>
      <c r="N13" s="374"/>
      <c r="O13" s="374"/>
      <c r="P13" s="374"/>
    </row>
    <row r="14" spans="1:16" ht="12" customHeight="1">
      <c r="A14" s="9" t="s">
        <v>21</v>
      </c>
      <c r="B14" s="10" t="s">
        <v>22</v>
      </c>
      <c r="C14" s="403">
        <v>2319</v>
      </c>
      <c r="D14" s="392">
        <v>2928</v>
      </c>
      <c r="E14" s="392">
        <v>2928</v>
      </c>
      <c r="F14" s="393">
        <v>2885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</row>
    <row r="15" spans="1:16" ht="12" customHeight="1">
      <c r="A15" s="9" t="s">
        <v>23</v>
      </c>
      <c r="B15" s="10" t="s">
        <v>24</v>
      </c>
      <c r="C15" s="62">
        <v>2235</v>
      </c>
      <c r="D15" s="22">
        <v>2500</v>
      </c>
      <c r="E15" s="22">
        <v>2500</v>
      </c>
      <c r="F15" s="23">
        <v>2955</v>
      </c>
      <c r="G15" s="374"/>
      <c r="H15" s="374"/>
      <c r="I15" s="374"/>
      <c r="J15" s="374"/>
      <c r="K15" s="374"/>
      <c r="L15" s="374"/>
      <c r="M15" s="374"/>
      <c r="N15" s="374"/>
      <c r="O15" s="374"/>
      <c r="P15" s="374"/>
    </row>
    <row r="16" spans="1:16" ht="12" customHeight="1">
      <c r="A16" s="9" t="s">
        <v>25</v>
      </c>
      <c r="B16" s="10" t="s">
        <v>26</v>
      </c>
      <c r="C16" s="62">
        <v>1730</v>
      </c>
      <c r="D16" s="22">
        <v>1700</v>
      </c>
      <c r="E16" s="22">
        <v>1843</v>
      </c>
      <c r="F16" s="23">
        <v>2464</v>
      </c>
      <c r="G16" s="374"/>
      <c r="H16" s="374"/>
      <c r="I16" s="374"/>
      <c r="J16" s="374"/>
      <c r="K16" s="374"/>
      <c r="L16" s="374"/>
      <c r="M16" s="374"/>
      <c r="N16" s="374"/>
      <c r="O16" s="374"/>
      <c r="P16" s="374"/>
    </row>
    <row r="17" spans="1:16" ht="12" customHeight="1">
      <c r="A17" s="9" t="s">
        <v>27</v>
      </c>
      <c r="B17" s="320" t="s">
        <v>312</v>
      </c>
      <c r="C17" s="62"/>
      <c r="D17" s="22"/>
      <c r="E17" s="22"/>
      <c r="F17" s="23"/>
      <c r="G17" s="374"/>
      <c r="H17" s="374"/>
      <c r="I17" s="374"/>
      <c r="J17" s="374"/>
      <c r="K17" s="374"/>
      <c r="L17" s="374"/>
      <c r="M17" s="374"/>
      <c r="N17" s="374"/>
      <c r="O17" s="374"/>
      <c r="P17" s="374"/>
    </row>
    <row r="18" spans="1:16" ht="12" customHeight="1">
      <c r="A18" s="9" t="s">
        <v>28</v>
      </c>
      <c r="B18" s="104" t="s">
        <v>29</v>
      </c>
      <c r="C18" s="62">
        <v>196</v>
      </c>
      <c r="D18" s="22">
        <v>41</v>
      </c>
      <c r="E18" s="22">
        <v>41</v>
      </c>
      <c r="F18" s="23">
        <v>192</v>
      </c>
      <c r="G18" s="374"/>
      <c r="H18" s="374"/>
      <c r="I18" s="374"/>
      <c r="J18" s="374"/>
      <c r="K18" s="374"/>
      <c r="L18" s="374"/>
      <c r="M18" s="374"/>
      <c r="N18" s="374"/>
      <c r="O18" s="374"/>
      <c r="P18" s="374"/>
    </row>
    <row r="19" spans="1:16" ht="12" customHeight="1" thickBot="1">
      <c r="A19" s="26" t="s">
        <v>30</v>
      </c>
      <c r="B19" s="105" t="s">
        <v>31</v>
      </c>
      <c r="C19" s="404">
        <v>2349</v>
      </c>
      <c r="D19" s="407">
        <v>5316</v>
      </c>
      <c r="E19" s="407">
        <v>5316</v>
      </c>
      <c r="F19" s="408">
        <v>4488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</row>
    <row r="20" spans="1:16" s="102" customFormat="1" ht="12" customHeight="1" thickBot="1">
      <c r="A20" s="14" t="s">
        <v>32</v>
      </c>
      <c r="B20" s="99" t="s">
        <v>310</v>
      </c>
      <c r="C20" s="100">
        <f>C26+C25+C21</f>
        <v>21679</v>
      </c>
      <c r="D20" s="100">
        <f>D26+D25+D21</f>
        <v>23419</v>
      </c>
      <c r="E20" s="100">
        <f>E26+E25+E21</f>
        <v>23276</v>
      </c>
      <c r="F20" s="101">
        <f>F26+F25+F21</f>
        <v>23175</v>
      </c>
      <c r="G20" s="376"/>
      <c r="H20" s="376"/>
      <c r="I20" s="376"/>
      <c r="J20" s="376"/>
      <c r="K20" s="376"/>
      <c r="L20" s="376"/>
      <c r="M20" s="376"/>
      <c r="N20" s="376"/>
      <c r="O20" s="376"/>
      <c r="P20" s="376"/>
    </row>
    <row r="21" spans="1:16" ht="12" customHeight="1">
      <c r="A21" s="7" t="s">
        <v>33</v>
      </c>
      <c r="B21" s="103" t="s">
        <v>34</v>
      </c>
      <c r="C21" s="280">
        <f>SUM(C22:C24)</f>
        <v>19431</v>
      </c>
      <c r="D21" s="279">
        <f>SUM(D22:D24)</f>
        <v>21314</v>
      </c>
      <c r="E21" s="279">
        <f>SUM(E22:E24)</f>
        <v>21171</v>
      </c>
      <c r="F21" s="372">
        <f>SUM(F22:F24)</f>
        <v>21171</v>
      </c>
      <c r="G21" s="374"/>
      <c r="H21" s="374"/>
      <c r="I21" s="374"/>
      <c r="J21" s="374"/>
      <c r="K21" s="374"/>
      <c r="L21" s="374"/>
      <c r="M21" s="374"/>
      <c r="N21" s="374"/>
      <c r="O21" s="374"/>
      <c r="P21" s="374"/>
    </row>
    <row r="22" spans="1:16" ht="12" customHeight="1">
      <c r="A22" s="9" t="s">
        <v>35</v>
      </c>
      <c r="B22" s="10" t="s">
        <v>36</v>
      </c>
      <c r="C22" s="62">
        <v>3521</v>
      </c>
      <c r="D22" s="22">
        <v>4234</v>
      </c>
      <c r="E22" s="22">
        <v>4234</v>
      </c>
      <c r="F22" s="23">
        <v>4234</v>
      </c>
      <c r="G22" s="374"/>
      <c r="H22" s="374"/>
      <c r="I22" s="374"/>
      <c r="J22" s="374"/>
      <c r="K22" s="374"/>
      <c r="L22" s="374"/>
      <c r="M22" s="374"/>
      <c r="N22" s="374"/>
      <c r="O22" s="374"/>
      <c r="P22" s="374"/>
    </row>
    <row r="23" spans="1:16" ht="12" customHeight="1">
      <c r="A23" s="9" t="s">
        <v>37</v>
      </c>
      <c r="B23" s="10" t="s">
        <v>360</v>
      </c>
      <c r="C23" s="62">
        <v>15910</v>
      </c>
      <c r="D23" s="22">
        <v>17080</v>
      </c>
      <c r="E23" s="22">
        <v>16937</v>
      </c>
      <c r="F23" s="23">
        <v>16937</v>
      </c>
      <c r="G23" s="374"/>
      <c r="H23" s="374"/>
      <c r="I23" s="374"/>
      <c r="J23" s="374"/>
      <c r="K23" s="374"/>
      <c r="L23" s="374"/>
      <c r="M23" s="374"/>
      <c r="N23" s="374"/>
      <c r="O23" s="374"/>
      <c r="P23" s="374"/>
    </row>
    <row r="24" spans="1:16" ht="12" customHeight="1">
      <c r="A24" s="9" t="s">
        <v>38</v>
      </c>
      <c r="B24" s="10" t="s">
        <v>361</v>
      </c>
      <c r="C24" s="62">
        <v>0</v>
      </c>
      <c r="D24" s="22">
        <v>0</v>
      </c>
      <c r="E24" s="22">
        <v>0</v>
      </c>
      <c r="F24" s="23">
        <v>0</v>
      </c>
      <c r="G24" s="374"/>
      <c r="H24" s="374"/>
      <c r="I24" s="374"/>
      <c r="J24" s="374"/>
      <c r="K24" s="374"/>
      <c r="L24" s="374"/>
      <c r="M24" s="374"/>
      <c r="N24" s="374"/>
      <c r="O24" s="374"/>
      <c r="P24" s="374"/>
    </row>
    <row r="25" spans="1:16" ht="12" customHeight="1">
      <c r="A25" s="9" t="s">
        <v>39</v>
      </c>
      <c r="B25" s="104" t="s">
        <v>40</v>
      </c>
      <c r="C25" s="62"/>
      <c r="D25" s="22"/>
      <c r="E25" s="22"/>
      <c r="F25" s="23"/>
      <c r="G25" s="374"/>
      <c r="H25" s="374"/>
      <c r="I25" s="374"/>
      <c r="J25" s="374"/>
      <c r="K25" s="374"/>
      <c r="L25" s="374"/>
      <c r="M25" s="374"/>
      <c r="N25" s="374"/>
      <c r="O25" s="374"/>
      <c r="P25" s="374"/>
    </row>
    <row r="26" spans="1:16" ht="12" customHeight="1" thickBot="1">
      <c r="A26" s="9" t="s">
        <v>41</v>
      </c>
      <c r="B26" s="105" t="s">
        <v>42</v>
      </c>
      <c r="C26" s="404">
        <v>2248</v>
      </c>
      <c r="D26" s="71">
        <v>2105</v>
      </c>
      <c r="E26" s="71">
        <v>2105</v>
      </c>
      <c r="F26" s="72">
        <v>2004</v>
      </c>
      <c r="G26" s="374"/>
      <c r="H26" s="374"/>
      <c r="I26" s="374"/>
      <c r="J26" s="374"/>
      <c r="K26" s="374"/>
      <c r="L26" s="374"/>
      <c r="M26" s="374"/>
      <c r="N26" s="374"/>
      <c r="O26" s="374"/>
      <c r="P26" s="374"/>
    </row>
    <row r="27" spans="1:16" s="102" customFormat="1" ht="12" customHeight="1" thickBot="1">
      <c r="A27" s="14" t="s">
        <v>43</v>
      </c>
      <c r="B27" s="99" t="s">
        <v>44</v>
      </c>
      <c r="C27" s="401">
        <f>SUM(C28:C32)</f>
        <v>18036</v>
      </c>
      <c r="D27" s="100">
        <f>SUM(D28:D32)</f>
        <v>12677</v>
      </c>
      <c r="E27" s="100">
        <f>SUM(E28:E32)</f>
        <v>33036</v>
      </c>
      <c r="F27" s="101">
        <f>SUM(F28:F32)</f>
        <v>36109</v>
      </c>
      <c r="G27" s="376"/>
      <c r="H27" s="376"/>
      <c r="I27" s="376"/>
      <c r="J27" s="376"/>
      <c r="K27" s="376"/>
      <c r="L27" s="376"/>
      <c r="M27" s="376"/>
      <c r="N27" s="376"/>
      <c r="O27" s="376"/>
      <c r="P27" s="376"/>
    </row>
    <row r="28" spans="1:16" ht="12" customHeight="1">
      <c r="A28" s="7" t="s">
        <v>45</v>
      </c>
      <c r="B28" s="8" t="s">
        <v>46</v>
      </c>
      <c r="C28" s="402">
        <v>2473</v>
      </c>
      <c r="D28" s="20">
        <v>2462</v>
      </c>
      <c r="E28" s="20">
        <v>2462</v>
      </c>
      <c r="F28" s="21">
        <v>2459</v>
      </c>
      <c r="G28" s="374"/>
      <c r="H28" s="374"/>
      <c r="I28" s="374"/>
      <c r="J28" s="374"/>
      <c r="K28" s="374"/>
      <c r="L28" s="374"/>
      <c r="M28" s="374"/>
      <c r="N28" s="374"/>
      <c r="O28" s="374"/>
      <c r="P28" s="374"/>
    </row>
    <row r="29" spans="1:16" ht="24" customHeight="1">
      <c r="A29" s="9" t="s">
        <v>47</v>
      </c>
      <c r="B29" s="10" t="s">
        <v>311</v>
      </c>
      <c r="C29" s="62">
        <v>9031</v>
      </c>
      <c r="D29" s="22">
        <v>8775</v>
      </c>
      <c r="E29" s="22">
        <v>8775</v>
      </c>
      <c r="F29" s="23">
        <v>8822</v>
      </c>
      <c r="G29" s="374"/>
      <c r="H29" s="374"/>
      <c r="I29" s="374"/>
      <c r="J29" s="374"/>
      <c r="K29" s="374"/>
      <c r="L29" s="374"/>
      <c r="M29" s="374"/>
      <c r="N29" s="374"/>
      <c r="O29" s="374"/>
      <c r="P29" s="374"/>
    </row>
    <row r="30" spans="1:16" ht="24" customHeight="1">
      <c r="A30" s="26" t="s">
        <v>48</v>
      </c>
      <c r="B30" s="10" t="s">
        <v>385</v>
      </c>
      <c r="C30" s="62">
        <v>4382</v>
      </c>
      <c r="D30" s="22">
        <v>1440</v>
      </c>
      <c r="E30" s="22">
        <v>3895</v>
      </c>
      <c r="F30" s="23">
        <v>3786</v>
      </c>
      <c r="G30" s="374"/>
      <c r="H30" s="374"/>
      <c r="I30" s="374"/>
      <c r="J30" s="374"/>
      <c r="K30" s="374"/>
      <c r="L30" s="374"/>
      <c r="M30" s="374"/>
      <c r="N30" s="374"/>
      <c r="O30" s="374"/>
      <c r="P30" s="374"/>
    </row>
    <row r="31" spans="1:16" ht="21.75" customHeight="1">
      <c r="A31" s="275" t="s">
        <v>49</v>
      </c>
      <c r="B31" s="398" t="s">
        <v>386</v>
      </c>
      <c r="C31" s="404">
        <v>67</v>
      </c>
      <c r="D31" s="71">
        <v>0</v>
      </c>
      <c r="E31" s="71">
        <v>17904</v>
      </c>
      <c r="F31" s="72">
        <v>17904</v>
      </c>
      <c r="G31" s="374"/>
      <c r="H31" s="374"/>
      <c r="I31" s="374"/>
      <c r="J31" s="374"/>
      <c r="K31" s="374"/>
      <c r="L31" s="374"/>
      <c r="M31" s="374"/>
      <c r="N31" s="374"/>
      <c r="O31" s="374"/>
      <c r="P31" s="374"/>
    </row>
    <row r="32" spans="1:16" ht="12" customHeight="1" thickBot="1">
      <c r="A32" s="275" t="s">
        <v>51</v>
      </c>
      <c r="B32" s="27" t="s">
        <v>50</v>
      </c>
      <c r="C32" s="404">
        <v>2083</v>
      </c>
      <c r="D32" s="71"/>
      <c r="E32" s="71"/>
      <c r="F32" s="72">
        <v>3138</v>
      </c>
      <c r="G32" s="374"/>
      <c r="H32" s="374"/>
      <c r="I32" s="374"/>
      <c r="J32" s="374"/>
      <c r="K32" s="374"/>
      <c r="L32" s="374"/>
      <c r="M32" s="374"/>
      <c r="N32" s="374"/>
      <c r="O32" s="374"/>
      <c r="P32" s="374"/>
    </row>
    <row r="33" spans="1:16" s="102" customFormat="1" ht="12" customHeight="1" thickBot="1">
      <c r="A33" s="14" t="s">
        <v>52</v>
      </c>
      <c r="B33" s="99" t="s">
        <v>53</v>
      </c>
      <c r="C33" s="401">
        <f>SUM(C34:C41)</f>
        <v>80924</v>
      </c>
      <c r="D33" s="100">
        <f>SUM(D34:D41)</f>
        <v>56525</v>
      </c>
      <c r="E33" s="100">
        <f>SUM(E34:E41)</f>
        <v>88887</v>
      </c>
      <c r="F33" s="101">
        <f>SUM(F34:F41)</f>
        <v>88887</v>
      </c>
      <c r="G33" s="376"/>
      <c r="H33" s="376"/>
      <c r="I33" s="376"/>
      <c r="J33" s="376"/>
      <c r="K33" s="376"/>
      <c r="L33" s="376"/>
      <c r="M33" s="376"/>
      <c r="N33" s="376"/>
      <c r="O33" s="376"/>
      <c r="P33" s="376"/>
    </row>
    <row r="34" spans="1:16" ht="12" customHeight="1">
      <c r="A34" s="7" t="s">
        <v>54</v>
      </c>
      <c r="B34" s="8" t="s">
        <v>55</v>
      </c>
      <c r="C34" s="402">
        <v>50587</v>
      </c>
      <c r="D34" s="20">
        <v>44016</v>
      </c>
      <c r="E34" s="20">
        <v>42743</v>
      </c>
      <c r="F34" s="21">
        <v>42743</v>
      </c>
      <c r="G34" s="374"/>
      <c r="H34" s="374"/>
      <c r="I34" s="374"/>
      <c r="J34" s="374"/>
      <c r="K34" s="374"/>
      <c r="L34" s="374"/>
      <c r="M34" s="374"/>
      <c r="N34" s="374"/>
      <c r="O34" s="374"/>
      <c r="P34" s="374"/>
    </row>
    <row r="35" spans="1:16" ht="12" customHeight="1">
      <c r="A35" s="9" t="s">
        <v>56</v>
      </c>
      <c r="B35" s="10" t="s">
        <v>57</v>
      </c>
      <c r="C35" s="62">
        <v>7254</v>
      </c>
      <c r="D35" s="22">
        <v>9062</v>
      </c>
      <c r="E35" s="22">
        <v>9814</v>
      </c>
      <c r="F35" s="23">
        <v>9814</v>
      </c>
      <c r="G35" s="374"/>
      <c r="H35" s="374"/>
      <c r="I35" s="374"/>
      <c r="J35" s="374"/>
      <c r="K35" s="374"/>
      <c r="L35" s="374"/>
      <c r="M35" s="374"/>
      <c r="N35" s="374"/>
      <c r="O35" s="374"/>
      <c r="P35" s="374"/>
    </row>
    <row r="36" spans="1:16" ht="12" customHeight="1">
      <c r="A36" s="9" t="s">
        <v>58</v>
      </c>
      <c r="B36" s="10" t="s">
        <v>59</v>
      </c>
      <c r="C36" s="62"/>
      <c r="D36" s="22"/>
      <c r="E36" s="22"/>
      <c r="F36" s="23"/>
      <c r="G36" s="374"/>
      <c r="H36" s="374"/>
      <c r="I36" s="374"/>
      <c r="J36" s="374"/>
      <c r="K36" s="374"/>
      <c r="L36" s="374"/>
      <c r="M36" s="374"/>
      <c r="N36" s="374"/>
      <c r="O36" s="374"/>
      <c r="P36" s="374"/>
    </row>
    <row r="37" spans="1:16" ht="12" customHeight="1">
      <c r="A37" s="9" t="s">
        <v>60</v>
      </c>
      <c r="B37" s="10" t="s">
        <v>61</v>
      </c>
      <c r="C37" s="62"/>
      <c r="D37" s="22"/>
      <c r="E37" s="22"/>
      <c r="F37" s="23"/>
      <c r="G37" s="374"/>
      <c r="H37" s="374"/>
      <c r="I37" s="374"/>
      <c r="J37" s="374"/>
      <c r="K37" s="374"/>
      <c r="L37" s="374"/>
      <c r="M37" s="374"/>
      <c r="N37" s="374"/>
      <c r="O37" s="374"/>
      <c r="P37" s="374"/>
    </row>
    <row r="38" spans="1:16" ht="24.75" customHeight="1">
      <c r="A38" s="9" t="s">
        <v>62</v>
      </c>
      <c r="B38" s="10" t="s">
        <v>313</v>
      </c>
      <c r="C38" s="62">
        <v>11562</v>
      </c>
      <c r="D38" s="22"/>
      <c r="E38" s="22">
        <v>19417</v>
      </c>
      <c r="F38" s="23">
        <v>19417</v>
      </c>
      <c r="G38" s="374"/>
      <c r="H38" s="374"/>
      <c r="I38" s="374" t="s">
        <v>63</v>
      </c>
      <c r="J38" s="374"/>
      <c r="K38" s="374"/>
      <c r="L38" s="374"/>
      <c r="M38" s="374"/>
      <c r="N38" s="374"/>
      <c r="O38" s="374"/>
      <c r="P38" s="374"/>
    </row>
    <row r="39" spans="1:16" ht="12" customHeight="1">
      <c r="A39" s="9" t="s">
        <v>64</v>
      </c>
      <c r="B39" s="10" t="s">
        <v>65</v>
      </c>
      <c r="C39" s="62">
        <v>11521</v>
      </c>
      <c r="D39" s="22">
        <v>3447</v>
      </c>
      <c r="E39" s="22">
        <v>5714</v>
      </c>
      <c r="F39" s="23">
        <v>5714</v>
      </c>
      <c r="G39" s="374"/>
      <c r="H39" s="374"/>
      <c r="I39" s="374"/>
      <c r="J39" s="374"/>
      <c r="K39" s="374"/>
      <c r="L39" s="374"/>
      <c r="M39" s="374"/>
      <c r="N39" s="374"/>
      <c r="O39" s="374"/>
      <c r="P39" s="374"/>
    </row>
    <row r="40" spans="1:16" ht="12" customHeight="1">
      <c r="A40" s="9" t="s">
        <v>66</v>
      </c>
      <c r="B40" s="10" t="s">
        <v>67</v>
      </c>
      <c r="C40" s="62"/>
      <c r="D40" s="22"/>
      <c r="E40" s="22"/>
      <c r="F40" s="23"/>
      <c r="G40" s="374"/>
      <c r="H40" s="374"/>
      <c r="I40" s="374"/>
      <c r="J40" s="374"/>
      <c r="K40" s="374"/>
      <c r="L40" s="374"/>
      <c r="M40" s="374"/>
      <c r="N40" s="374"/>
      <c r="O40" s="374"/>
      <c r="P40" s="374"/>
    </row>
    <row r="41" spans="1:16" ht="12" customHeight="1" thickBot="1">
      <c r="A41" s="9" t="s">
        <v>68</v>
      </c>
      <c r="B41" s="398" t="s">
        <v>390</v>
      </c>
      <c r="C41" s="62"/>
      <c r="D41" s="22"/>
      <c r="E41" s="22">
        <v>11199</v>
      </c>
      <c r="F41" s="23">
        <v>11199</v>
      </c>
      <c r="G41" s="374"/>
      <c r="H41" s="374"/>
      <c r="I41" s="374"/>
      <c r="J41" s="374"/>
      <c r="K41" s="374"/>
      <c r="L41" s="374"/>
      <c r="M41" s="374"/>
      <c r="N41" s="374"/>
      <c r="O41" s="374"/>
      <c r="P41" s="374"/>
    </row>
    <row r="42" spans="1:16" s="102" customFormat="1" ht="12" customHeight="1" thickBot="1">
      <c r="A42" s="14" t="s">
        <v>69</v>
      </c>
      <c r="B42" s="106" t="s">
        <v>70</v>
      </c>
      <c r="C42" s="401">
        <f>C5+C20+C27+C33</f>
        <v>138860</v>
      </c>
      <c r="D42" s="100">
        <f>D5+D20+D27+D33</f>
        <v>114986</v>
      </c>
      <c r="E42" s="100">
        <f>E5+E20+E27+E33</f>
        <v>167707</v>
      </c>
      <c r="F42" s="101">
        <f>F5+F20+F27+F33</f>
        <v>172518</v>
      </c>
      <c r="G42" s="376"/>
      <c r="H42" s="376"/>
      <c r="I42" s="376"/>
      <c r="J42" s="376"/>
      <c r="K42" s="376"/>
      <c r="L42" s="376"/>
      <c r="M42" s="376"/>
      <c r="N42" s="376"/>
      <c r="O42" s="376"/>
      <c r="P42" s="376"/>
    </row>
    <row r="43" spans="1:16" ht="12" customHeight="1">
      <c r="A43" s="7" t="s">
        <v>71</v>
      </c>
      <c r="B43" s="8" t="s">
        <v>72</v>
      </c>
      <c r="C43" s="402">
        <v>2634</v>
      </c>
      <c r="D43" s="20">
        <v>2407</v>
      </c>
      <c r="E43" s="20">
        <v>5654</v>
      </c>
      <c r="F43" s="21">
        <v>5654</v>
      </c>
      <c r="G43" s="374"/>
      <c r="H43" s="374"/>
      <c r="I43" s="374"/>
      <c r="J43" s="374"/>
      <c r="K43" s="374"/>
      <c r="L43" s="374"/>
      <c r="M43" s="374"/>
      <c r="N43" s="374"/>
      <c r="O43" s="374"/>
      <c r="P43" s="374"/>
    </row>
    <row r="44" spans="1:16" ht="12" customHeight="1">
      <c r="A44" s="9" t="s">
        <v>73</v>
      </c>
      <c r="B44" s="10" t="s">
        <v>74</v>
      </c>
      <c r="C44" s="62">
        <v>6000</v>
      </c>
      <c r="D44" s="22">
        <v>20460</v>
      </c>
      <c r="E44" s="22">
        <v>20460</v>
      </c>
      <c r="F44" s="23">
        <v>0</v>
      </c>
      <c r="G44" s="374"/>
      <c r="H44" s="374"/>
      <c r="I44" s="374"/>
      <c r="J44" s="374"/>
      <c r="K44" s="374"/>
      <c r="L44" s="374"/>
      <c r="M44" s="374"/>
      <c r="N44" s="374"/>
      <c r="O44" s="374"/>
      <c r="P44" s="374"/>
    </row>
    <row r="45" spans="1:16" ht="12" customHeight="1">
      <c r="A45" s="26" t="s">
        <v>75</v>
      </c>
      <c r="B45" s="27" t="s">
        <v>315</v>
      </c>
      <c r="C45" s="404"/>
      <c r="D45" s="71"/>
      <c r="E45" s="71"/>
      <c r="F45" s="72">
        <v>1700</v>
      </c>
      <c r="G45" s="374"/>
      <c r="H45" s="374"/>
      <c r="I45" s="374"/>
      <c r="J45" s="374"/>
      <c r="K45" s="374"/>
      <c r="L45" s="374"/>
      <c r="M45" s="374"/>
      <c r="N45" s="374"/>
      <c r="O45" s="374"/>
      <c r="P45" s="374"/>
    </row>
    <row r="46" spans="1:16" ht="12" customHeight="1" thickBot="1">
      <c r="A46" s="26" t="s">
        <v>77</v>
      </c>
      <c r="B46" s="27" t="s">
        <v>76</v>
      </c>
      <c r="C46" s="404">
        <v>0</v>
      </c>
      <c r="D46" s="71">
        <v>26146</v>
      </c>
      <c r="E46" s="71">
        <v>6004</v>
      </c>
      <c r="F46" s="72"/>
      <c r="G46" s="374"/>
      <c r="H46" s="374"/>
      <c r="I46" s="374"/>
      <c r="J46" s="374"/>
      <c r="K46" s="374"/>
      <c r="L46" s="374"/>
      <c r="M46" s="374"/>
      <c r="N46" s="374"/>
      <c r="O46" s="374"/>
      <c r="P46" s="374"/>
    </row>
    <row r="47" spans="1:16" s="102" customFormat="1" ht="12.75" customHeight="1" thickBot="1">
      <c r="A47" s="14" t="s">
        <v>314</v>
      </c>
      <c r="B47" s="321" t="s">
        <v>316</v>
      </c>
      <c r="C47" s="401">
        <f>C42+C43+C44+C45+C46</f>
        <v>147494</v>
      </c>
      <c r="D47" s="100">
        <f>D42+D43+D44+D46</f>
        <v>163999</v>
      </c>
      <c r="E47" s="100">
        <f>E42+E43+E44+E45+E46</f>
        <v>199825</v>
      </c>
      <c r="F47" s="101">
        <f>F42+F43+F44+F45+F46</f>
        <v>179872</v>
      </c>
      <c r="G47" s="376"/>
      <c r="H47" s="376"/>
      <c r="I47" s="376"/>
      <c r="J47" s="376"/>
      <c r="K47" s="376"/>
      <c r="L47" s="376"/>
      <c r="M47" s="376"/>
      <c r="N47" s="376"/>
      <c r="O47" s="376"/>
      <c r="P47" s="376"/>
    </row>
    <row r="48" spans="7:16" ht="13.5" thickBot="1">
      <c r="G48" s="374"/>
      <c r="H48" s="374"/>
      <c r="I48" s="374"/>
      <c r="J48" s="374"/>
      <c r="K48" s="374"/>
      <c r="L48" s="374"/>
      <c r="M48" s="374"/>
      <c r="N48" s="374"/>
      <c r="O48" s="374"/>
      <c r="P48" s="374"/>
    </row>
    <row r="49" spans="1:16" s="4" customFormat="1" ht="31.5" customHeight="1">
      <c r="A49" s="119" t="s">
        <v>1</v>
      </c>
      <c r="B49" s="122" t="s">
        <v>79</v>
      </c>
      <c r="C49" s="373" t="s">
        <v>370</v>
      </c>
      <c r="D49" s="125" t="s">
        <v>384</v>
      </c>
      <c r="E49" s="126"/>
      <c r="F49" s="127"/>
      <c r="G49" s="375"/>
      <c r="H49" s="375"/>
      <c r="I49" s="375"/>
      <c r="J49" s="375"/>
      <c r="K49" s="375"/>
      <c r="L49" s="375"/>
      <c r="M49" s="375"/>
      <c r="N49" s="375"/>
      <c r="O49" s="375"/>
      <c r="P49" s="375"/>
    </row>
    <row r="50" spans="1:16" s="4" customFormat="1" ht="27" customHeight="1" thickBot="1">
      <c r="A50" s="120" t="s">
        <v>3</v>
      </c>
      <c r="B50" s="121"/>
      <c r="C50" s="123" t="s">
        <v>4</v>
      </c>
      <c r="D50" s="319" t="s">
        <v>5</v>
      </c>
      <c r="E50" s="319" t="s">
        <v>6</v>
      </c>
      <c r="F50" s="124" t="s">
        <v>7</v>
      </c>
      <c r="G50" s="375"/>
      <c r="H50" s="375"/>
      <c r="I50" s="375"/>
      <c r="J50" s="375"/>
      <c r="K50" s="375"/>
      <c r="L50" s="375"/>
      <c r="M50" s="375"/>
      <c r="N50" s="375"/>
      <c r="O50" s="375"/>
      <c r="P50" s="375"/>
    </row>
    <row r="51" spans="1:16" s="4" customFormat="1" ht="12" customHeight="1" thickBot="1">
      <c r="A51" s="14">
        <v>1</v>
      </c>
      <c r="B51" s="2">
        <v>2</v>
      </c>
      <c r="C51" s="2">
        <v>3</v>
      </c>
      <c r="D51" s="2">
        <v>4</v>
      </c>
      <c r="E51" s="2">
        <v>5</v>
      </c>
      <c r="F51" s="3">
        <v>6</v>
      </c>
      <c r="G51" s="375"/>
      <c r="H51" s="375"/>
      <c r="I51" s="375"/>
      <c r="J51" s="375"/>
      <c r="K51" s="375"/>
      <c r="L51" s="375"/>
      <c r="M51" s="375"/>
      <c r="N51" s="375"/>
      <c r="O51" s="375"/>
      <c r="P51" s="375"/>
    </row>
    <row r="52" spans="1:16" s="102" customFormat="1" ht="12" customHeight="1" thickBot="1">
      <c r="A52" s="107" t="s">
        <v>8</v>
      </c>
      <c r="B52" s="108" t="s">
        <v>80</v>
      </c>
      <c r="C52" s="109">
        <f>SUM(C53:C60)</f>
        <v>126332</v>
      </c>
      <c r="D52" s="109">
        <f>SUM(D53:D60)</f>
        <v>118431</v>
      </c>
      <c r="E52" s="109">
        <f>SUM(E53:E60)</f>
        <v>126973</v>
      </c>
      <c r="F52" s="110">
        <f>SUM(F53:F60)</f>
        <v>124973</v>
      </c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1:16" ht="12.75">
      <c r="A53" s="111" t="s">
        <v>10</v>
      </c>
      <c r="B53" s="112" t="s">
        <v>81</v>
      </c>
      <c r="C53" s="61">
        <v>71482</v>
      </c>
      <c r="D53" s="61">
        <v>67151</v>
      </c>
      <c r="E53" s="61">
        <v>71246</v>
      </c>
      <c r="F53" s="113">
        <v>70617</v>
      </c>
      <c r="G53" s="374"/>
      <c r="H53" s="374"/>
      <c r="I53" s="374"/>
      <c r="J53" s="374"/>
      <c r="K53" s="374"/>
      <c r="L53" s="374"/>
      <c r="M53" s="374"/>
      <c r="N53" s="374"/>
      <c r="O53" s="374"/>
      <c r="P53" s="374"/>
    </row>
    <row r="54" spans="1:16" ht="12.75">
      <c r="A54" s="7" t="s">
        <v>11</v>
      </c>
      <c r="B54" s="10" t="s">
        <v>82</v>
      </c>
      <c r="C54" s="20">
        <v>22938</v>
      </c>
      <c r="D54" s="20">
        <v>21348</v>
      </c>
      <c r="E54" s="20">
        <v>21533</v>
      </c>
      <c r="F54" s="21">
        <v>20550</v>
      </c>
      <c r="G54" s="374"/>
      <c r="H54" s="374"/>
      <c r="I54" s="374"/>
      <c r="J54" s="374"/>
      <c r="K54" s="374"/>
      <c r="L54" s="374"/>
      <c r="M54" s="374"/>
      <c r="N54" s="374"/>
      <c r="O54" s="374"/>
      <c r="P54" s="374"/>
    </row>
    <row r="55" spans="1:16" ht="12.75">
      <c r="A55" s="7" t="s">
        <v>12</v>
      </c>
      <c r="B55" s="378" t="s">
        <v>83</v>
      </c>
      <c r="C55" s="22">
        <v>29135</v>
      </c>
      <c r="D55" s="22">
        <v>29310</v>
      </c>
      <c r="E55" s="22">
        <v>31360</v>
      </c>
      <c r="F55" s="23">
        <v>30594</v>
      </c>
      <c r="G55" s="374"/>
      <c r="H55" s="374"/>
      <c r="I55" s="374"/>
      <c r="J55" s="374"/>
      <c r="K55" s="374"/>
      <c r="L55" s="374"/>
      <c r="M55" s="374"/>
      <c r="N55" s="374"/>
      <c r="O55" s="374"/>
      <c r="P55" s="374"/>
    </row>
    <row r="56" spans="1:16" ht="12.75">
      <c r="A56" s="7" t="s">
        <v>13</v>
      </c>
      <c r="B56" s="27" t="s">
        <v>84</v>
      </c>
      <c r="C56" s="22">
        <v>2777</v>
      </c>
      <c r="D56" s="71">
        <v>622</v>
      </c>
      <c r="E56" s="71">
        <v>2834</v>
      </c>
      <c r="F56" s="72">
        <v>3212</v>
      </c>
      <c r="G56" s="374"/>
      <c r="H56" s="374"/>
      <c r="I56" s="374"/>
      <c r="J56" s="374"/>
      <c r="K56" s="374"/>
      <c r="L56" s="374"/>
      <c r="M56" s="374"/>
      <c r="N56" s="374"/>
      <c r="O56" s="374"/>
      <c r="P56" s="374"/>
    </row>
    <row r="57" spans="1:16" ht="12.75">
      <c r="A57" s="7" t="s">
        <v>14</v>
      </c>
      <c r="B57" s="10" t="s">
        <v>85</v>
      </c>
      <c r="C57" s="71"/>
      <c r="D57" s="71"/>
      <c r="E57" s="71"/>
      <c r="F57" s="72"/>
      <c r="G57" s="374"/>
      <c r="H57" s="374"/>
      <c r="I57" s="374"/>
      <c r="J57" s="374"/>
      <c r="K57" s="374"/>
      <c r="L57" s="374"/>
      <c r="M57" s="374"/>
      <c r="N57" s="374"/>
      <c r="O57" s="374"/>
      <c r="P57" s="374"/>
    </row>
    <row r="58" spans="1:16" ht="25.5">
      <c r="A58" s="7" t="s">
        <v>15</v>
      </c>
      <c r="B58" s="379" t="s">
        <v>86</v>
      </c>
      <c r="C58" s="71"/>
      <c r="D58" s="71"/>
      <c r="E58" s="71"/>
      <c r="F58" s="72"/>
      <c r="G58" s="374"/>
      <c r="H58" s="374"/>
      <c r="I58" s="374"/>
      <c r="J58" s="374"/>
      <c r="K58" s="374"/>
      <c r="L58" s="374"/>
      <c r="M58" s="374"/>
      <c r="N58" s="374"/>
      <c r="O58" s="374"/>
      <c r="P58" s="374"/>
    </row>
    <row r="59" spans="1:16" ht="12.75">
      <c r="A59" s="7" t="s">
        <v>17</v>
      </c>
      <c r="B59" s="397" t="s">
        <v>152</v>
      </c>
      <c r="C59" s="71"/>
      <c r="D59" s="71"/>
      <c r="E59" s="71"/>
      <c r="F59" s="72"/>
      <c r="G59" s="374"/>
      <c r="H59" s="374"/>
      <c r="I59" s="374"/>
      <c r="J59" s="374"/>
      <c r="K59" s="374"/>
      <c r="L59" s="374"/>
      <c r="M59" s="374"/>
      <c r="N59" s="374"/>
      <c r="O59" s="374"/>
      <c r="P59" s="374"/>
    </row>
    <row r="60" spans="1:16" ht="13.5" thickBot="1">
      <c r="A60" s="26" t="s">
        <v>19</v>
      </c>
      <c r="B60" s="27"/>
      <c r="C60" s="71"/>
      <c r="D60" s="71"/>
      <c r="E60" s="71"/>
      <c r="F60" s="72"/>
      <c r="G60" s="374"/>
      <c r="H60" s="374"/>
      <c r="I60" s="374"/>
      <c r="J60" s="374"/>
      <c r="K60" s="374"/>
      <c r="L60" s="374"/>
      <c r="M60" s="374"/>
      <c r="N60" s="374"/>
      <c r="O60" s="374"/>
      <c r="P60" s="374"/>
    </row>
    <row r="61" spans="1:16" s="102" customFormat="1" ht="13.5" thickBot="1">
      <c r="A61" s="14" t="s">
        <v>21</v>
      </c>
      <c r="B61" s="99" t="s">
        <v>87</v>
      </c>
      <c r="C61" s="100">
        <f>SUM(C62:C66)</f>
        <v>6196</v>
      </c>
      <c r="D61" s="100">
        <f>SUM(D62:D66)</f>
        <v>27609</v>
      </c>
      <c r="E61" s="100">
        <f>SUM(E62:E66)</f>
        <v>56492</v>
      </c>
      <c r="F61" s="101">
        <f>SUM(F62:F66)</f>
        <v>36016</v>
      </c>
      <c r="G61" s="376"/>
      <c r="H61" s="376"/>
      <c r="I61" s="376"/>
      <c r="J61" s="376"/>
      <c r="K61" s="376"/>
      <c r="L61" s="376"/>
      <c r="M61" s="376"/>
      <c r="N61" s="376"/>
      <c r="O61" s="376"/>
      <c r="P61" s="376"/>
    </row>
    <row r="62" spans="1:16" ht="25.5">
      <c r="A62" s="7" t="s">
        <v>23</v>
      </c>
      <c r="B62" s="8" t="s">
        <v>88</v>
      </c>
      <c r="C62" s="20">
        <v>6086</v>
      </c>
      <c r="D62" s="20">
        <v>23441</v>
      </c>
      <c r="E62" s="20">
        <v>47496</v>
      </c>
      <c r="F62" s="21">
        <v>30470</v>
      </c>
      <c r="G62" s="374"/>
      <c r="H62" s="374"/>
      <c r="I62" s="374"/>
      <c r="J62" s="374"/>
      <c r="K62" s="374"/>
      <c r="L62" s="374"/>
      <c r="M62" s="374"/>
      <c r="N62" s="374"/>
      <c r="O62" s="374"/>
      <c r="P62" s="374"/>
    </row>
    <row r="63" spans="1:16" ht="25.5">
      <c r="A63" s="7" t="s">
        <v>25</v>
      </c>
      <c r="B63" s="10" t="s">
        <v>362</v>
      </c>
      <c r="C63" s="22">
        <v>68</v>
      </c>
      <c r="D63" s="22"/>
      <c r="E63" s="22"/>
      <c r="F63" s="23"/>
      <c r="G63" s="374"/>
      <c r="H63" s="374"/>
      <c r="I63" s="374"/>
      <c r="J63" s="374"/>
      <c r="K63" s="374"/>
      <c r="L63" s="374"/>
      <c r="M63" s="374"/>
      <c r="N63" s="374"/>
      <c r="O63" s="374"/>
      <c r="P63" s="374"/>
    </row>
    <row r="64" spans="1:16" ht="25.5">
      <c r="A64" s="7" t="s">
        <v>27</v>
      </c>
      <c r="B64" s="10" t="s">
        <v>89</v>
      </c>
      <c r="C64" s="22"/>
      <c r="D64" s="22"/>
      <c r="E64" s="22"/>
      <c r="F64" s="23"/>
      <c r="G64" s="374"/>
      <c r="H64" s="374"/>
      <c r="I64" s="374"/>
      <c r="J64" s="374"/>
      <c r="K64" s="374"/>
      <c r="L64" s="374"/>
      <c r="M64" s="374"/>
      <c r="N64" s="374"/>
      <c r="O64" s="374"/>
      <c r="P64" s="374"/>
    </row>
    <row r="65" spans="1:16" ht="12.75">
      <c r="A65" s="7" t="s">
        <v>28</v>
      </c>
      <c r="B65" s="10" t="s">
        <v>90</v>
      </c>
      <c r="C65" s="22"/>
      <c r="D65" s="22"/>
      <c r="E65" s="22"/>
      <c r="F65" s="23"/>
      <c r="G65" s="374"/>
      <c r="H65" s="374"/>
      <c r="I65" s="374"/>
      <c r="J65" s="374"/>
      <c r="K65" s="374"/>
      <c r="L65" s="374"/>
      <c r="M65" s="374"/>
      <c r="N65" s="374"/>
      <c r="O65" s="374"/>
      <c r="P65" s="374"/>
    </row>
    <row r="66" spans="1:16" ht="13.5" thickBot="1">
      <c r="A66" s="26" t="s">
        <v>30</v>
      </c>
      <c r="B66" s="27" t="s">
        <v>91</v>
      </c>
      <c r="C66" s="71">
        <v>42</v>
      </c>
      <c r="D66" s="71">
        <v>4168</v>
      </c>
      <c r="E66" s="71">
        <v>8996</v>
      </c>
      <c r="F66" s="72">
        <v>5546</v>
      </c>
      <c r="G66" s="374"/>
      <c r="H66" s="374"/>
      <c r="I66" s="374"/>
      <c r="J66" s="374"/>
      <c r="K66" s="374"/>
      <c r="L66" s="374"/>
      <c r="M66" s="374"/>
      <c r="N66" s="374"/>
      <c r="O66" s="374"/>
      <c r="P66" s="374"/>
    </row>
    <row r="67" spans="1:16" s="102" customFormat="1" ht="13.5" thickBot="1">
      <c r="A67" s="14" t="s">
        <v>32</v>
      </c>
      <c r="B67" s="99" t="s">
        <v>92</v>
      </c>
      <c r="C67" s="100">
        <f>SUM(C68:C71)</f>
        <v>9224</v>
      </c>
      <c r="D67" s="100">
        <f>SUM(D68:D71)</f>
        <v>11003</v>
      </c>
      <c r="E67" s="100">
        <f>SUM(E68:E71)</f>
        <v>11554</v>
      </c>
      <c r="F67" s="101">
        <f>SUM(F68:F71)</f>
        <v>11518</v>
      </c>
      <c r="G67" s="376"/>
      <c r="H67" s="376"/>
      <c r="I67" s="376"/>
      <c r="J67" s="376"/>
      <c r="K67" s="376"/>
      <c r="L67" s="376"/>
      <c r="M67" s="376"/>
      <c r="N67" s="376"/>
      <c r="O67" s="376"/>
      <c r="P67" s="376"/>
    </row>
    <row r="68" spans="1:16" ht="25.5">
      <c r="A68" s="7" t="s">
        <v>33</v>
      </c>
      <c r="B68" s="8" t="s">
        <v>93</v>
      </c>
      <c r="C68" s="20">
        <v>312</v>
      </c>
      <c r="D68" s="20">
        <v>0</v>
      </c>
      <c r="E68" s="20">
        <v>153</v>
      </c>
      <c r="F68" s="21">
        <v>152</v>
      </c>
      <c r="G68" s="374"/>
      <c r="H68" s="374"/>
      <c r="I68" s="374"/>
      <c r="J68" s="374"/>
      <c r="K68" s="374"/>
      <c r="L68" s="374"/>
      <c r="M68" s="374"/>
      <c r="N68" s="374"/>
      <c r="O68" s="374"/>
      <c r="P68" s="374"/>
    </row>
    <row r="69" spans="1:16" ht="25.5">
      <c r="A69" s="7" t="s">
        <v>35</v>
      </c>
      <c r="B69" s="8" t="s">
        <v>323</v>
      </c>
      <c r="C69" s="22">
        <v>147</v>
      </c>
      <c r="D69" s="22">
        <v>275</v>
      </c>
      <c r="E69" s="22">
        <v>275</v>
      </c>
      <c r="F69" s="23">
        <v>162</v>
      </c>
      <c r="G69" s="374"/>
      <c r="H69" s="374"/>
      <c r="I69" s="374"/>
      <c r="J69" s="374"/>
      <c r="K69" s="374"/>
      <c r="L69" s="374"/>
      <c r="M69" s="374"/>
      <c r="N69" s="374"/>
      <c r="O69" s="374"/>
      <c r="P69" s="374"/>
    </row>
    <row r="70" spans="1:16" ht="12.75">
      <c r="A70" s="7" t="s">
        <v>37</v>
      </c>
      <c r="B70" s="10" t="s">
        <v>94</v>
      </c>
      <c r="C70" s="22">
        <v>8765</v>
      </c>
      <c r="D70" s="22">
        <v>10728</v>
      </c>
      <c r="E70" s="22">
        <v>11126</v>
      </c>
      <c r="F70" s="23">
        <v>11204</v>
      </c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ht="13.5" thickBot="1">
      <c r="A71" s="26" t="s">
        <v>38</v>
      </c>
      <c r="B71" s="27"/>
      <c r="C71" s="71"/>
      <c r="D71" s="71"/>
      <c r="E71" s="71"/>
      <c r="F71" s="72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s="102" customFormat="1" ht="13.5" thickBot="1">
      <c r="A72" s="14" t="s">
        <v>39</v>
      </c>
      <c r="B72" s="99" t="s">
        <v>95</v>
      </c>
      <c r="C72" s="100">
        <f>SUM(C73:C75)</f>
        <v>0</v>
      </c>
      <c r="D72" s="100">
        <f>SUM(D73:D75)</f>
        <v>2951</v>
      </c>
      <c r="E72" s="100">
        <f>SUM(E73:E75)</f>
        <v>801</v>
      </c>
      <c r="F72" s="101">
        <f>SUM(F73:F75)</f>
        <v>0</v>
      </c>
      <c r="G72" s="376"/>
      <c r="H72" s="376"/>
      <c r="I72" s="376"/>
      <c r="J72" s="376"/>
      <c r="K72" s="376"/>
      <c r="L72" s="376"/>
      <c r="M72" s="376"/>
      <c r="N72" s="376"/>
      <c r="O72" s="376"/>
      <c r="P72" s="376"/>
    </row>
    <row r="73" spans="1:16" ht="12.75">
      <c r="A73" s="7" t="s">
        <v>41</v>
      </c>
      <c r="B73" s="8" t="s">
        <v>96</v>
      </c>
      <c r="C73" s="20"/>
      <c r="D73" s="20"/>
      <c r="E73" s="20"/>
      <c r="F73" s="21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ht="12.75">
      <c r="A74" s="9" t="s">
        <v>43</v>
      </c>
      <c r="B74" s="10" t="s">
        <v>97</v>
      </c>
      <c r="C74" s="22"/>
      <c r="D74" s="22">
        <v>2951</v>
      </c>
      <c r="E74" s="22">
        <v>801</v>
      </c>
      <c r="F74" s="23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ht="13.5" thickBot="1">
      <c r="A75" s="26" t="s">
        <v>45</v>
      </c>
      <c r="B75" s="27" t="s">
        <v>98</v>
      </c>
      <c r="C75" s="71"/>
      <c r="D75" s="71"/>
      <c r="E75" s="71"/>
      <c r="F75" s="72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s="102" customFormat="1" ht="13.5" thickBot="1">
      <c r="A76" s="14" t="s">
        <v>47</v>
      </c>
      <c r="B76" s="99" t="s">
        <v>99</v>
      </c>
      <c r="C76" s="100">
        <v>711</v>
      </c>
      <c r="D76" s="100">
        <v>3429</v>
      </c>
      <c r="E76" s="100">
        <v>3429</v>
      </c>
      <c r="F76" s="101">
        <v>642</v>
      </c>
      <c r="G76" s="376"/>
      <c r="H76" s="376"/>
      <c r="I76" s="376"/>
      <c r="J76" s="376"/>
      <c r="K76" s="376"/>
      <c r="L76" s="376"/>
      <c r="M76" s="376"/>
      <c r="N76" s="376"/>
      <c r="O76" s="376"/>
      <c r="P76" s="376"/>
    </row>
    <row r="77" spans="1:16" s="102" customFormat="1" ht="13.5" thickBot="1">
      <c r="A77" s="14" t="s">
        <v>48</v>
      </c>
      <c r="B77" s="99" t="s">
        <v>100</v>
      </c>
      <c r="C77" s="100">
        <f>SUM(C78:C79)</f>
        <v>0</v>
      </c>
      <c r="D77" s="100">
        <f>SUM(D78:D79)</f>
        <v>0</v>
      </c>
      <c r="E77" s="100">
        <f>SUM(E78:E79)</f>
        <v>0</v>
      </c>
      <c r="F77" s="101">
        <f>SUM(F78:F79)</f>
        <v>0</v>
      </c>
      <c r="G77" s="376"/>
      <c r="H77" s="376"/>
      <c r="I77" s="376"/>
      <c r="J77" s="376"/>
      <c r="K77" s="376"/>
      <c r="L77" s="376"/>
      <c r="M77" s="376"/>
      <c r="N77" s="376"/>
      <c r="O77" s="376"/>
      <c r="P77" s="376"/>
    </row>
    <row r="78" spans="1:16" ht="12.75">
      <c r="A78" s="7" t="s">
        <v>49</v>
      </c>
      <c r="B78" s="18"/>
      <c r="C78" s="20"/>
      <c r="D78" s="20"/>
      <c r="E78" s="20"/>
      <c r="F78" s="21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ht="13.5" thickBot="1">
      <c r="A79" s="26" t="s">
        <v>51</v>
      </c>
      <c r="B79" s="114"/>
      <c r="C79" s="71"/>
      <c r="D79" s="71"/>
      <c r="E79" s="71"/>
      <c r="F79" s="72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s="118" customFormat="1" ht="14.25" thickBot="1">
      <c r="A80" s="115" t="s">
        <v>52</v>
      </c>
      <c r="B80" s="106" t="s">
        <v>101</v>
      </c>
      <c r="C80" s="116">
        <f>C52+C61+C67+C72+C76+C77</f>
        <v>142463</v>
      </c>
      <c r="D80" s="116">
        <f>D52+D61+D67+D72+D76+D77</f>
        <v>163423</v>
      </c>
      <c r="E80" s="116">
        <f>E52+E61+E67+E72+E76+E77</f>
        <v>199249</v>
      </c>
      <c r="F80" s="117">
        <f>F52+F61+F67+F72+F76+F77</f>
        <v>173149</v>
      </c>
      <c r="G80" s="377"/>
      <c r="H80" s="377"/>
      <c r="I80" s="377"/>
      <c r="J80" s="377"/>
      <c r="K80" s="377"/>
      <c r="L80" s="377"/>
      <c r="M80" s="377"/>
      <c r="N80" s="377"/>
      <c r="O80" s="377"/>
      <c r="P80" s="377"/>
    </row>
    <row r="81" spans="1:16" ht="12.75">
      <c r="A81" s="7" t="s">
        <v>54</v>
      </c>
      <c r="B81" s="8" t="s">
        <v>391</v>
      </c>
      <c r="C81" s="20"/>
      <c r="D81" s="20"/>
      <c r="E81" s="20"/>
      <c r="F81" s="21">
        <v>1700</v>
      </c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1:16" ht="12.75">
      <c r="A82" s="9" t="s">
        <v>56</v>
      </c>
      <c r="B82" s="399" t="s">
        <v>371</v>
      </c>
      <c r="C82" s="22">
        <v>432</v>
      </c>
      <c r="D82" s="22">
        <v>576</v>
      </c>
      <c r="E82" s="22">
        <v>576</v>
      </c>
      <c r="F82" s="23">
        <v>576</v>
      </c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  <row r="83" spans="1:16" ht="13.5" thickBot="1">
      <c r="A83" s="26" t="s">
        <v>58</v>
      </c>
      <c r="B83" s="114"/>
      <c r="C83" s="71"/>
      <c r="D83" s="71"/>
      <c r="E83" s="71"/>
      <c r="F83" s="72"/>
      <c r="G83" s="374"/>
      <c r="H83" s="374"/>
      <c r="I83" s="374"/>
      <c r="J83" s="374"/>
      <c r="K83" s="374"/>
      <c r="L83" s="374"/>
      <c r="M83" s="374"/>
      <c r="N83" s="374"/>
      <c r="O83" s="374"/>
      <c r="P83" s="374"/>
    </row>
    <row r="84" spans="1:16" s="102" customFormat="1" ht="13.5" thickBot="1">
      <c r="A84" s="14" t="s">
        <v>60</v>
      </c>
      <c r="B84" s="99" t="s">
        <v>102</v>
      </c>
      <c r="C84" s="100">
        <f>SUM(C80:C83)</f>
        <v>142895</v>
      </c>
      <c r="D84" s="100">
        <f>SUM(D80:D83)</f>
        <v>163999</v>
      </c>
      <c r="E84" s="100">
        <f>SUM(E80:E83)</f>
        <v>199825</v>
      </c>
      <c r="F84" s="101">
        <f>SUM(F80:F83)</f>
        <v>175425</v>
      </c>
      <c r="G84" s="376"/>
      <c r="H84" s="376"/>
      <c r="I84" s="376"/>
      <c r="J84" s="376"/>
      <c r="K84" s="376"/>
      <c r="L84" s="376"/>
      <c r="M84" s="376"/>
      <c r="N84" s="376"/>
      <c r="O84" s="376"/>
      <c r="P84" s="376"/>
    </row>
    <row r="85" spans="7:16" ht="12.75">
      <c r="G85" s="374"/>
      <c r="H85" s="374"/>
      <c r="I85" s="374"/>
      <c r="J85" s="374"/>
      <c r="K85" s="374"/>
      <c r="L85" s="374"/>
      <c r="M85" s="374"/>
      <c r="N85" s="374"/>
      <c r="O85" s="374"/>
      <c r="P85" s="374"/>
    </row>
    <row r="86" spans="7:16" ht="12.75">
      <c r="G86" s="374"/>
      <c r="H86" s="374"/>
      <c r="I86" s="374"/>
      <c r="J86" s="374"/>
      <c r="K86" s="374"/>
      <c r="L86" s="374"/>
      <c r="M86" s="374"/>
      <c r="N86" s="374"/>
      <c r="O86" s="374"/>
      <c r="P86" s="374"/>
    </row>
    <row r="87" spans="7:16" ht="12.75">
      <c r="G87" s="374"/>
      <c r="H87" s="374"/>
      <c r="I87" s="374"/>
      <c r="J87" s="374"/>
      <c r="K87" s="374"/>
      <c r="L87" s="374"/>
      <c r="M87" s="374"/>
      <c r="N87" s="374"/>
      <c r="O87" s="374"/>
      <c r="P87" s="374"/>
    </row>
    <row r="88" spans="7:16" ht="12.75">
      <c r="G88" s="374"/>
      <c r="H88" s="374"/>
      <c r="I88" s="374"/>
      <c r="J88" s="374"/>
      <c r="K88" s="374"/>
      <c r="L88" s="374"/>
      <c r="M88" s="374"/>
      <c r="N88" s="374"/>
      <c r="O88" s="374"/>
      <c r="P88" s="374"/>
    </row>
    <row r="89" spans="7:16" ht="12.75">
      <c r="G89" s="374"/>
      <c r="H89" s="374"/>
      <c r="I89" s="374"/>
      <c r="J89" s="374"/>
      <c r="K89" s="374"/>
      <c r="L89" s="374"/>
      <c r="M89" s="374"/>
      <c r="N89" s="374"/>
      <c r="O89" s="374"/>
      <c r="P89" s="374"/>
    </row>
    <row r="90" spans="7:16" ht="12.75">
      <c r="G90" s="374"/>
      <c r="H90" s="374"/>
      <c r="I90" s="374"/>
      <c r="J90" s="374"/>
      <c r="K90" s="374"/>
      <c r="L90" s="374"/>
      <c r="M90" s="374"/>
      <c r="N90" s="374"/>
      <c r="O90" s="374"/>
      <c r="P90" s="374"/>
    </row>
    <row r="91" spans="7:16" ht="12.75">
      <c r="G91" s="374"/>
      <c r="H91" s="374"/>
      <c r="I91" s="374"/>
      <c r="J91" s="374"/>
      <c r="K91" s="374"/>
      <c r="L91" s="374"/>
      <c r="M91" s="374"/>
      <c r="N91" s="374"/>
      <c r="O91" s="374"/>
      <c r="P91" s="374"/>
    </row>
    <row r="92" spans="7:16" ht="12.75">
      <c r="G92" s="374"/>
      <c r="H92" s="374"/>
      <c r="I92" s="374"/>
      <c r="J92" s="374"/>
      <c r="K92" s="374"/>
      <c r="L92" s="374"/>
      <c r="M92" s="374"/>
      <c r="N92" s="374"/>
      <c r="O92" s="374"/>
      <c r="P92" s="374"/>
    </row>
    <row r="93" spans="7:16" ht="12.75">
      <c r="G93" s="374"/>
      <c r="H93" s="374"/>
      <c r="I93" s="374"/>
      <c r="J93" s="374"/>
      <c r="K93" s="374"/>
      <c r="L93" s="374"/>
      <c r="M93" s="374"/>
      <c r="N93" s="374"/>
      <c r="O93" s="374"/>
      <c r="P93" s="374"/>
    </row>
    <row r="94" spans="7:16" ht="12.75">
      <c r="G94" s="374"/>
      <c r="H94" s="374"/>
      <c r="I94" s="374"/>
      <c r="J94" s="374"/>
      <c r="K94" s="374"/>
      <c r="L94" s="374"/>
      <c r="M94" s="374"/>
      <c r="N94" s="374"/>
      <c r="O94" s="374"/>
      <c r="P94" s="374"/>
    </row>
    <row r="95" spans="7:16" ht="12.75">
      <c r="G95" s="374"/>
      <c r="H95" s="374"/>
      <c r="I95" s="374"/>
      <c r="J95" s="374"/>
      <c r="K95" s="374"/>
      <c r="L95" s="374"/>
      <c r="M95" s="374"/>
      <c r="N95" s="374"/>
      <c r="O95" s="374"/>
      <c r="P95" s="374"/>
    </row>
    <row r="96" spans="7:16" ht="12.75">
      <c r="G96" s="374"/>
      <c r="H96" s="374"/>
      <c r="I96" s="374"/>
      <c r="J96" s="374"/>
      <c r="K96" s="374"/>
      <c r="L96" s="374"/>
      <c r="M96" s="374"/>
      <c r="N96" s="374"/>
      <c r="O96" s="374"/>
      <c r="P96" s="374"/>
    </row>
    <row r="97" spans="7:16" ht="12.75">
      <c r="G97" s="374"/>
      <c r="H97" s="374"/>
      <c r="I97" s="374"/>
      <c r="J97" s="374"/>
      <c r="K97" s="374"/>
      <c r="L97" s="374"/>
      <c r="M97" s="374"/>
      <c r="N97" s="374"/>
      <c r="O97" s="374"/>
      <c r="P97" s="374"/>
    </row>
    <row r="98" spans="7:16" ht="12.75">
      <c r="G98" s="374"/>
      <c r="H98" s="374"/>
      <c r="I98" s="374"/>
      <c r="J98" s="374"/>
      <c r="K98" s="374"/>
      <c r="L98" s="374"/>
      <c r="M98" s="374"/>
      <c r="N98" s="374"/>
      <c r="O98" s="374"/>
      <c r="P98" s="374"/>
    </row>
    <row r="99" spans="7:16" ht="12.75">
      <c r="G99" s="374"/>
      <c r="H99" s="374"/>
      <c r="I99" s="374"/>
      <c r="J99" s="374"/>
      <c r="K99" s="374"/>
      <c r="L99" s="374"/>
      <c r="M99" s="374"/>
      <c r="N99" s="374"/>
      <c r="O99" s="374"/>
      <c r="P99" s="374"/>
    </row>
    <row r="100" spans="7:16" ht="12.75"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</row>
    <row r="101" spans="7:16" ht="12.75"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</row>
    <row r="102" spans="7:16" ht="12.75"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</row>
    <row r="103" spans="7:16" ht="12.75"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</row>
    <row r="104" spans="7:16" ht="12.75"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</row>
    <row r="105" spans="7:16" ht="12.75"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</row>
    <row r="106" spans="7:16" ht="12.75"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</row>
    <row r="107" spans="7:16" ht="12.75"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</row>
    <row r="108" spans="7:16" ht="12.75"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</row>
    <row r="109" spans="7:16" ht="12.75"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</row>
    <row r="110" spans="7:16" ht="12.75"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</row>
    <row r="111" spans="7:16" ht="12.75"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</row>
    <row r="112" spans="7:16" ht="12.75"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</row>
    <row r="113" spans="7:16" ht="12.75"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</row>
    <row r="114" spans="7:16" ht="12.75"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</row>
    <row r="115" spans="7:16" ht="12.75"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</row>
    <row r="116" spans="7:16" ht="12.75"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</row>
    <row r="117" spans="7:16" ht="12.75"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</row>
    <row r="118" spans="7:16" ht="12.75"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</row>
    <row r="119" spans="7:16" ht="12.75"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</row>
    <row r="120" spans="7:16" ht="12.75"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</row>
    <row r="121" spans="7:16" ht="12.75"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</row>
    <row r="122" spans="7:16" ht="12.75"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</row>
    <row r="123" spans="7:16" ht="12.75"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</row>
    <row r="124" spans="7:16" ht="12.75"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</row>
    <row r="125" spans="7:16" ht="12.75"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</row>
    <row r="126" spans="7:16" ht="12.75"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</row>
    <row r="127" spans="7:16" ht="12.75"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</row>
    <row r="128" spans="7:16" ht="12.75"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</row>
    <row r="129" spans="7:16" ht="12.75"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</row>
    <row r="130" spans="7:16" ht="12.75"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</row>
    <row r="131" spans="7:16" ht="12.75"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</row>
    <row r="132" spans="7:16" ht="12.75"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</row>
    <row r="133" spans="7:16" ht="12.75"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</row>
    <row r="134" spans="7:16" ht="12.75"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</row>
    <row r="135" spans="7:16" ht="12.75"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</row>
    <row r="136" spans="7:16" ht="12.75"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</row>
    <row r="137" spans="7:16" ht="12.75"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</row>
    <row r="138" spans="7:16" ht="12.75"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</row>
    <row r="139" spans="7:16" ht="12.75"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</row>
    <row r="140" spans="7:16" ht="12.75"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</row>
    <row r="141" spans="7:16" ht="12.75"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</row>
    <row r="142" spans="7:16" ht="12.75"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</row>
    <row r="143" spans="7:16" ht="12.75"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</row>
    <row r="144" spans="7:16" ht="12.75"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</row>
    <row r="145" spans="7:16" ht="12.75"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</row>
    <row r="146" spans="7:16" ht="12.75">
      <c r="G146" s="374"/>
      <c r="H146" s="374"/>
      <c r="I146" s="374"/>
      <c r="J146" s="374"/>
      <c r="K146" s="374"/>
      <c r="L146" s="374"/>
      <c r="M146" s="374"/>
      <c r="N146" s="374"/>
      <c r="O146" s="374"/>
      <c r="P146" s="374"/>
    </row>
    <row r="147" spans="7:16" ht="12.75"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</row>
    <row r="148" spans="7:16" ht="12.75"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</row>
    <row r="149" spans="7:16" ht="12.75"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</row>
    <row r="150" spans="7:16" ht="12.75"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</row>
    <row r="151" spans="7:16" ht="12.75"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</row>
    <row r="152" spans="7:16" ht="12.75"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</row>
    <row r="153" spans="7:16" ht="12.75">
      <c r="G153" s="374"/>
      <c r="H153" s="374"/>
      <c r="I153" s="374"/>
      <c r="J153" s="374"/>
      <c r="K153" s="374"/>
      <c r="L153" s="374"/>
      <c r="M153" s="374"/>
      <c r="N153" s="374"/>
      <c r="O153" s="374"/>
      <c r="P153" s="374"/>
    </row>
    <row r="154" spans="7:16" ht="12.75">
      <c r="G154" s="374"/>
      <c r="H154" s="374"/>
      <c r="I154" s="374"/>
      <c r="J154" s="374"/>
      <c r="K154" s="374"/>
      <c r="L154" s="374"/>
      <c r="M154" s="374"/>
      <c r="N154" s="374"/>
      <c r="O154" s="374"/>
      <c r="P154" s="374"/>
    </row>
    <row r="155" spans="7:16" ht="12.75"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</row>
    <row r="156" spans="7:16" ht="12.75"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</row>
    <row r="157" spans="7:16" ht="12.75"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</row>
    <row r="158" spans="7:16" ht="12.75">
      <c r="G158" s="374"/>
      <c r="H158" s="374"/>
      <c r="I158" s="374"/>
      <c r="J158" s="374"/>
      <c r="K158" s="374"/>
      <c r="L158" s="374"/>
      <c r="M158" s="374"/>
      <c r="N158" s="374"/>
      <c r="O158" s="374"/>
      <c r="P158" s="374"/>
    </row>
    <row r="159" spans="7:16" ht="12.75">
      <c r="G159" s="374"/>
      <c r="H159" s="374"/>
      <c r="I159" s="374"/>
      <c r="J159" s="374"/>
      <c r="K159" s="374"/>
      <c r="L159" s="374"/>
      <c r="M159" s="374"/>
      <c r="N159" s="374"/>
      <c r="O159" s="374"/>
      <c r="P159" s="374"/>
    </row>
    <row r="160" spans="7:16" ht="12.75">
      <c r="G160" s="374"/>
      <c r="H160" s="374"/>
      <c r="I160" s="374"/>
      <c r="J160" s="374"/>
      <c r="K160" s="374"/>
      <c r="L160" s="374"/>
      <c r="M160" s="374"/>
      <c r="N160" s="374"/>
      <c r="O160" s="374"/>
      <c r="P160" s="374"/>
    </row>
    <row r="161" spans="7:16" ht="12.75"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</row>
    <row r="162" spans="7:16" ht="12.75"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</row>
    <row r="163" spans="7:16" ht="12.75"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</row>
    <row r="164" spans="7:16" ht="12.75"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</row>
    <row r="165" spans="7:16" ht="12.75">
      <c r="G165" s="374"/>
      <c r="H165" s="374"/>
      <c r="I165" s="374"/>
      <c r="J165" s="374"/>
      <c r="K165" s="374"/>
      <c r="L165" s="374"/>
      <c r="M165" s="374"/>
      <c r="N165" s="374"/>
      <c r="O165" s="374"/>
      <c r="P165" s="374"/>
    </row>
    <row r="166" spans="7:16" ht="12.75">
      <c r="G166" s="374"/>
      <c r="H166" s="374"/>
      <c r="I166" s="374"/>
      <c r="J166" s="374"/>
      <c r="K166" s="374"/>
      <c r="L166" s="374"/>
      <c r="M166" s="374"/>
      <c r="N166" s="374"/>
      <c r="O166" s="374"/>
      <c r="P166" s="374"/>
    </row>
    <row r="167" spans="7:16" ht="12.75">
      <c r="G167" s="374"/>
      <c r="H167" s="374"/>
      <c r="I167" s="374"/>
      <c r="J167" s="374"/>
      <c r="K167" s="374"/>
      <c r="L167" s="374"/>
      <c r="M167" s="374"/>
      <c r="N167" s="374"/>
      <c r="O167" s="374"/>
      <c r="P167" s="374"/>
    </row>
    <row r="168" spans="7:16" ht="12.75">
      <c r="G168" s="374"/>
      <c r="H168" s="374"/>
      <c r="I168" s="374"/>
      <c r="J168" s="374"/>
      <c r="K168" s="374"/>
      <c r="L168" s="374"/>
      <c r="M168" s="374"/>
      <c r="N168" s="374"/>
      <c r="O168" s="374"/>
      <c r="P168" s="374"/>
    </row>
    <row r="169" spans="7:16" ht="12.75">
      <c r="G169" s="374"/>
      <c r="H169" s="374"/>
      <c r="I169" s="374"/>
      <c r="J169" s="374"/>
      <c r="K169" s="374"/>
      <c r="L169" s="374"/>
      <c r="M169" s="374"/>
      <c r="N169" s="374"/>
      <c r="O169" s="374"/>
      <c r="P169" s="374"/>
    </row>
    <row r="170" spans="7:16" ht="12.75">
      <c r="G170" s="374"/>
      <c r="H170" s="374"/>
      <c r="I170" s="374"/>
      <c r="J170" s="374"/>
      <c r="K170" s="374"/>
      <c r="L170" s="374"/>
      <c r="M170" s="374"/>
      <c r="N170" s="374"/>
      <c r="O170" s="374"/>
      <c r="P170" s="374"/>
    </row>
    <row r="171" spans="7:16" ht="12.75">
      <c r="G171" s="374"/>
      <c r="H171" s="374"/>
      <c r="I171" s="374"/>
      <c r="J171" s="374"/>
      <c r="K171" s="374"/>
      <c r="L171" s="374"/>
      <c r="M171" s="374"/>
      <c r="N171" s="374"/>
      <c r="O171" s="374"/>
      <c r="P171" s="374"/>
    </row>
    <row r="172" spans="7:16" ht="12.75">
      <c r="G172" s="374"/>
      <c r="H172" s="374"/>
      <c r="I172" s="374"/>
      <c r="J172" s="374"/>
      <c r="K172" s="374"/>
      <c r="L172" s="374"/>
      <c r="M172" s="374"/>
      <c r="N172" s="374"/>
      <c r="O172" s="374"/>
      <c r="P172" s="374"/>
    </row>
    <row r="173" spans="7:16" ht="12.75">
      <c r="G173" s="374"/>
      <c r="H173" s="374"/>
      <c r="I173" s="374"/>
      <c r="J173" s="374"/>
      <c r="K173" s="374"/>
      <c r="L173" s="374"/>
      <c r="M173" s="374"/>
      <c r="N173" s="374"/>
      <c r="O173" s="374"/>
      <c r="P173" s="374"/>
    </row>
    <row r="174" spans="7:16" ht="12.75">
      <c r="G174" s="374"/>
      <c r="H174" s="374"/>
      <c r="I174" s="374"/>
      <c r="J174" s="374"/>
      <c r="K174" s="374"/>
      <c r="L174" s="374"/>
      <c r="M174" s="374"/>
      <c r="N174" s="374"/>
      <c r="O174" s="374"/>
      <c r="P174" s="374"/>
    </row>
    <row r="175" spans="7:16" ht="12.75">
      <c r="G175" s="374"/>
      <c r="H175" s="374"/>
      <c r="I175" s="374"/>
      <c r="J175" s="374"/>
      <c r="K175" s="374"/>
      <c r="L175" s="374"/>
      <c r="M175" s="374"/>
      <c r="N175" s="374"/>
      <c r="O175" s="374"/>
      <c r="P175" s="374"/>
    </row>
    <row r="176" spans="7:16" ht="12.75">
      <c r="G176" s="374"/>
      <c r="H176" s="374"/>
      <c r="I176" s="374"/>
      <c r="J176" s="374"/>
      <c r="K176" s="374"/>
      <c r="L176" s="374"/>
      <c r="M176" s="374"/>
      <c r="N176" s="374"/>
      <c r="O176" s="374"/>
      <c r="P176" s="374"/>
    </row>
    <row r="177" spans="7:16" ht="12.75">
      <c r="G177" s="374"/>
      <c r="H177" s="374"/>
      <c r="I177" s="374"/>
      <c r="J177" s="374"/>
      <c r="K177" s="374"/>
      <c r="L177" s="374"/>
      <c r="M177" s="374"/>
      <c r="N177" s="374"/>
      <c r="O177" s="374"/>
      <c r="P177" s="374"/>
    </row>
    <row r="178" spans="7:16" ht="12.75">
      <c r="G178" s="374"/>
      <c r="H178" s="374"/>
      <c r="I178" s="374"/>
      <c r="J178" s="374"/>
      <c r="K178" s="374"/>
      <c r="L178" s="374"/>
      <c r="M178" s="374"/>
      <c r="N178" s="374"/>
      <c r="O178" s="374"/>
      <c r="P178" s="374"/>
    </row>
    <row r="179" spans="7:16" ht="12.75">
      <c r="G179" s="374"/>
      <c r="H179" s="374"/>
      <c r="I179" s="374"/>
      <c r="J179" s="374"/>
      <c r="K179" s="374"/>
      <c r="L179" s="374"/>
      <c r="M179" s="374"/>
      <c r="N179" s="374"/>
      <c r="O179" s="374"/>
      <c r="P179" s="374"/>
    </row>
    <row r="180" spans="7:16" ht="12.75">
      <c r="G180" s="374"/>
      <c r="H180" s="374"/>
      <c r="I180" s="374"/>
      <c r="J180" s="374"/>
      <c r="K180" s="374"/>
      <c r="L180" s="374"/>
      <c r="M180" s="374"/>
      <c r="N180" s="374"/>
      <c r="O180" s="374"/>
      <c r="P180" s="374"/>
    </row>
    <row r="181" spans="7:16" ht="12.75">
      <c r="G181" s="374"/>
      <c r="H181" s="374"/>
      <c r="I181" s="374"/>
      <c r="J181" s="374"/>
      <c r="K181" s="374"/>
      <c r="L181" s="374"/>
      <c r="M181" s="374"/>
      <c r="N181" s="374"/>
      <c r="O181" s="374"/>
      <c r="P181" s="374"/>
    </row>
    <row r="182" spans="7:16" ht="12.75">
      <c r="G182" s="374"/>
      <c r="H182" s="374"/>
      <c r="I182" s="374"/>
      <c r="J182" s="374"/>
      <c r="K182" s="374"/>
      <c r="L182" s="374"/>
      <c r="M182" s="374"/>
      <c r="N182" s="374"/>
      <c r="O182" s="374"/>
      <c r="P182" s="374"/>
    </row>
    <row r="183" spans="7:16" ht="12.75"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</row>
    <row r="184" spans="7:16" ht="12.75">
      <c r="G184" s="374"/>
      <c r="H184" s="374"/>
      <c r="I184" s="374"/>
      <c r="J184" s="374"/>
      <c r="K184" s="374"/>
      <c r="L184" s="374"/>
      <c r="M184" s="374"/>
      <c r="N184" s="374"/>
      <c r="O184" s="374"/>
      <c r="P184" s="374"/>
    </row>
    <row r="185" spans="7:16" ht="12.75">
      <c r="G185" s="374"/>
      <c r="H185" s="374"/>
      <c r="I185" s="374"/>
      <c r="J185" s="374"/>
      <c r="K185" s="374"/>
      <c r="L185" s="374"/>
      <c r="M185" s="374"/>
      <c r="N185" s="374"/>
      <c r="O185" s="374"/>
      <c r="P185" s="374"/>
    </row>
    <row r="186" spans="7:16" ht="12.75">
      <c r="G186" s="374"/>
      <c r="H186" s="374"/>
      <c r="I186" s="374"/>
      <c r="J186" s="374"/>
      <c r="K186" s="374"/>
      <c r="L186" s="374"/>
      <c r="M186" s="374"/>
      <c r="N186" s="374"/>
      <c r="O186" s="374"/>
      <c r="P186" s="374"/>
    </row>
    <row r="187" spans="7:16" ht="12.75">
      <c r="G187" s="374"/>
      <c r="H187" s="374"/>
      <c r="I187" s="374"/>
      <c r="J187" s="374"/>
      <c r="K187" s="374"/>
      <c r="L187" s="374"/>
      <c r="M187" s="374"/>
      <c r="N187" s="374"/>
      <c r="O187" s="374"/>
      <c r="P187" s="374"/>
    </row>
    <row r="188" spans="7:16" ht="12.75">
      <c r="G188" s="374"/>
      <c r="H188" s="374"/>
      <c r="I188" s="374"/>
      <c r="J188" s="374"/>
      <c r="K188" s="374"/>
      <c r="L188" s="374"/>
      <c r="M188" s="374"/>
      <c r="N188" s="374"/>
      <c r="O188" s="374"/>
      <c r="P188" s="374"/>
    </row>
    <row r="189" spans="7:16" ht="12.75">
      <c r="G189" s="374"/>
      <c r="H189" s="374"/>
      <c r="I189" s="374"/>
      <c r="J189" s="374"/>
      <c r="K189" s="374"/>
      <c r="L189" s="374"/>
      <c r="M189" s="374"/>
      <c r="N189" s="374"/>
      <c r="O189" s="374"/>
      <c r="P189" s="374"/>
    </row>
    <row r="190" spans="7:16" ht="12.75">
      <c r="G190" s="374"/>
      <c r="H190" s="374"/>
      <c r="I190" s="374"/>
      <c r="J190" s="374"/>
      <c r="K190" s="374"/>
      <c r="L190" s="374"/>
      <c r="M190" s="374"/>
      <c r="N190" s="374"/>
      <c r="O190" s="374"/>
      <c r="P190" s="374"/>
    </row>
    <row r="191" spans="7:16" ht="12.75">
      <c r="G191" s="374"/>
      <c r="H191" s="374"/>
      <c r="I191" s="374"/>
      <c r="J191" s="374"/>
      <c r="K191" s="374"/>
      <c r="L191" s="374"/>
      <c r="M191" s="374"/>
      <c r="N191" s="374"/>
      <c r="O191" s="374"/>
      <c r="P191" s="374"/>
    </row>
    <row r="192" spans="7:16" ht="12.75"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</row>
    <row r="193" spans="7:16" ht="12.75">
      <c r="G193" s="374"/>
      <c r="H193" s="374"/>
      <c r="I193" s="374"/>
      <c r="J193" s="374"/>
      <c r="K193" s="374"/>
      <c r="L193" s="374"/>
      <c r="M193" s="374"/>
      <c r="N193" s="374"/>
      <c r="O193" s="374"/>
      <c r="P193" s="374"/>
    </row>
    <row r="194" spans="7:16" ht="12.75">
      <c r="G194" s="374"/>
      <c r="H194" s="374"/>
      <c r="I194" s="374"/>
      <c r="J194" s="374"/>
      <c r="K194" s="374"/>
      <c r="L194" s="374"/>
      <c r="M194" s="374"/>
      <c r="N194" s="374"/>
      <c r="O194" s="374"/>
      <c r="P194" s="374"/>
    </row>
  </sheetData>
  <sheetProtection sheet="1" objects="1" scenarios="1"/>
  <mergeCells count="1">
    <mergeCell ref="E1:F1"/>
  </mergeCells>
  <printOptions horizontalCentered="1"/>
  <pageMargins left="1.06" right="0.61" top="1.65" bottom="0.984251968503937" header="0.7874015748031497" footer="0.9055118110236221"/>
  <pageSetup horizontalDpi="300" verticalDpi="300" orientation="portrait" paperSize="9" scale="95" r:id="rId1"/>
  <headerFooter alignWithMargins="0">
    <oddHeader>&amp;C&amp;"Times New Roman CE,Félkövér"&amp;14 Aggtelek Községi  Önkormányzat
2009.  évi zárszámadásának pénzügyi mérlege&amp;R&amp;"Times New Roman CE,Dőlt"&amp;12 1. sz. melléklet
1. oldal
</oddHeader>
  </headerFooter>
  <rowBreaks count="1" manualBreakCount="1">
    <brk id="48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8">
      <selection activeCell="I18" sqref="I18"/>
    </sheetView>
  </sheetViews>
  <sheetFormatPr defaultColWidth="9.00390625" defaultRowHeight="12.75"/>
  <cols>
    <col min="1" max="1" width="8.125" style="11" customWidth="1"/>
    <col min="2" max="2" width="32.625" style="6" customWidth="1"/>
    <col min="3" max="5" width="11.875" style="6" customWidth="1"/>
    <col min="6" max="6" width="13.50390625" style="6" customWidth="1"/>
    <col min="7" max="16384" width="9.375" style="6" customWidth="1"/>
  </cols>
  <sheetData>
    <row r="1" ht="14.25" thickBot="1">
      <c r="F1" s="144" t="s">
        <v>0</v>
      </c>
    </row>
    <row r="2" spans="1:6" s="4" customFormat="1" ht="73.5" customHeight="1" thickBot="1">
      <c r="A2" s="1" t="s">
        <v>205</v>
      </c>
      <c r="B2" s="12" t="s">
        <v>210</v>
      </c>
      <c r="C2" s="2" t="s">
        <v>349</v>
      </c>
      <c r="D2" s="5" t="s">
        <v>211</v>
      </c>
      <c r="E2" s="2" t="s">
        <v>212</v>
      </c>
      <c r="F2" s="13" t="s">
        <v>213</v>
      </c>
    </row>
    <row r="3" spans="1:6" s="284" customFormat="1" ht="15" customHeight="1" thickBot="1">
      <c r="A3" s="115">
        <v>1</v>
      </c>
      <c r="B3" s="282">
        <v>2</v>
      </c>
      <c r="C3" s="282">
        <v>3</v>
      </c>
      <c r="D3" s="282">
        <v>4</v>
      </c>
      <c r="E3" s="282">
        <v>5</v>
      </c>
      <c r="F3" s="283">
        <v>6</v>
      </c>
    </row>
    <row r="4" spans="1:6" ht="15" customHeight="1">
      <c r="A4" s="334">
        <v>1</v>
      </c>
      <c r="B4" s="335" t="s">
        <v>317</v>
      </c>
      <c r="C4" s="336">
        <v>1770</v>
      </c>
      <c r="D4" s="336"/>
      <c r="E4" s="336">
        <v>1183</v>
      </c>
      <c r="F4" s="337">
        <f>C4-D4-E4</f>
        <v>587</v>
      </c>
    </row>
    <row r="5" spans="1:6" ht="15" customHeight="1">
      <c r="A5" s="338">
        <v>2</v>
      </c>
      <c r="B5" s="339" t="s">
        <v>350</v>
      </c>
      <c r="C5" s="340">
        <v>84</v>
      </c>
      <c r="D5" s="340"/>
      <c r="E5" s="340"/>
      <c r="F5" s="341">
        <f>C5-D5-E5</f>
        <v>84</v>
      </c>
    </row>
    <row r="6" spans="1:6" ht="15" customHeight="1">
      <c r="A6" s="342"/>
      <c r="B6" s="343"/>
      <c r="C6" s="344">
        <v>0</v>
      </c>
      <c r="D6" s="344">
        <v>0</v>
      </c>
      <c r="E6" s="344">
        <v>0</v>
      </c>
      <c r="F6" s="345">
        <f>C6-D6-E6</f>
        <v>0</v>
      </c>
    </row>
    <row r="7" spans="1:6" ht="15" customHeight="1" thickBot="1">
      <c r="A7" s="368"/>
      <c r="B7" s="369" t="s">
        <v>169</v>
      </c>
      <c r="C7" s="370">
        <f>SUM(C4:C6)</f>
        <v>1854</v>
      </c>
      <c r="D7" s="370">
        <f>SUM(D4:D6)</f>
        <v>0</v>
      </c>
      <c r="E7" s="370">
        <f>SUM(E4:E6)</f>
        <v>1183</v>
      </c>
      <c r="F7" s="371">
        <f>SUM(F4:F6)</f>
        <v>671</v>
      </c>
    </row>
    <row r="8" spans="1:6" ht="15" customHeight="1">
      <c r="A8" s="389"/>
      <c r="B8" s="390"/>
      <c r="C8" s="391"/>
      <c r="D8" s="391"/>
      <c r="E8" s="391"/>
      <c r="F8" s="391"/>
    </row>
    <row r="9" spans="1:6" ht="15" customHeight="1">
      <c r="A9" s="389"/>
      <c r="B9" s="390"/>
      <c r="C9" s="391"/>
      <c r="D9" s="391"/>
      <c r="E9" s="391"/>
      <c r="F9" s="391"/>
    </row>
    <row r="10" spans="1:6" ht="15" customHeight="1" thickBot="1">
      <c r="A10" s="346"/>
      <c r="B10" s="347"/>
      <c r="C10" s="348"/>
      <c r="D10" s="348"/>
      <c r="E10" s="348"/>
      <c r="F10" s="349">
        <f>C10-D10-E10</f>
        <v>0</v>
      </c>
    </row>
    <row r="11" spans="1:6" ht="15" customHeight="1">
      <c r="A11" s="346"/>
      <c r="B11" s="352" t="s">
        <v>355</v>
      </c>
      <c r="C11" s="353"/>
      <c r="D11" s="353"/>
      <c r="E11" s="353"/>
      <c r="F11" s="354"/>
    </row>
    <row r="12" spans="1:6" ht="15" customHeight="1">
      <c r="A12" s="346"/>
      <c r="B12" s="433" t="s">
        <v>428</v>
      </c>
      <c r="C12" s="434"/>
      <c r="D12" s="434"/>
      <c r="E12" s="359"/>
      <c r="F12" s="355">
        <v>1854</v>
      </c>
    </row>
    <row r="13" spans="1:6" ht="15" customHeight="1">
      <c r="A13" s="346"/>
      <c r="B13" s="435" t="s">
        <v>429</v>
      </c>
      <c r="C13" s="436"/>
      <c r="D13" s="436"/>
      <c r="E13" s="361"/>
      <c r="F13" s="388">
        <v>0</v>
      </c>
    </row>
    <row r="14" spans="1:6" ht="15" customHeight="1">
      <c r="A14" s="346"/>
      <c r="B14" s="435" t="s">
        <v>369</v>
      </c>
      <c r="C14" s="436"/>
      <c r="D14" s="436"/>
      <c r="E14" s="361"/>
      <c r="F14" s="356">
        <v>818</v>
      </c>
    </row>
    <row r="15" spans="1:6" ht="15" customHeight="1">
      <c r="A15" s="346"/>
      <c r="B15" s="437" t="s">
        <v>380</v>
      </c>
      <c r="C15" s="438"/>
      <c r="D15" s="438"/>
      <c r="E15" s="361"/>
      <c r="F15" s="385">
        <v>818</v>
      </c>
    </row>
    <row r="16" spans="1:6" ht="15" customHeight="1">
      <c r="A16" s="346"/>
      <c r="B16" s="439" t="s">
        <v>381</v>
      </c>
      <c r="C16" s="440"/>
      <c r="D16" s="440"/>
      <c r="E16" s="361"/>
      <c r="F16" s="357">
        <v>0</v>
      </c>
    </row>
    <row r="17" spans="1:6" ht="15" customHeight="1">
      <c r="A17" s="346"/>
      <c r="B17" s="435" t="s">
        <v>379</v>
      </c>
      <c r="C17" s="436"/>
      <c r="D17" s="436"/>
      <c r="E17" s="364"/>
      <c r="F17" s="356">
        <v>1036</v>
      </c>
    </row>
    <row r="18" spans="1:6" ht="15" customHeight="1" thickBot="1">
      <c r="A18" s="346"/>
      <c r="B18" s="365"/>
      <c r="C18" s="366"/>
      <c r="D18" s="366"/>
      <c r="E18" s="367"/>
      <c r="F18" s="358"/>
    </row>
    <row r="19" spans="1:6" ht="15" customHeight="1" thickBot="1">
      <c r="A19" s="346"/>
      <c r="B19" s="347"/>
      <c r="C19" s="348"/>
      <c r="D19" s="348"/>
      <c r="E19" s="348"/>
      <c r="F19" s="349"/>
    </row>
    <row r="20" spans="1:6" ht="15" customHeight="1">
      <c r="A20" s="346"/>
      <c r="B20" s="352" t="s">
        <v>433</v>
      </c>
      <c r="C20" s="353"/>
      <c r="D20" s="353"/>
      <c r="E20" s="353"/>
      <c r="F20" s="354"/>
    </row>
    <row r="21" spans="1:6" ht="15" customHeight="1">
      <c r="A21" s="346"/>
      <c r="B21" s="433" t="s">
        <v>432</v>
      </c>
      <c r="C21" s="434"/>
      <c r="D21" s="434"/>
      <c r="E21" s="359"/>
      <c r="F21" s="355">
        <v>1770</v>
      </c>
    </row>
    <row r="22" spans="1:6" ht="15" customHeight="1">
      <c r="A22" s="346"/>
      <c r="B22" s="435" t="s">
        <v>351</v>
      </c>
      <c r="C22" s="436"/>
      <c r="D22" s="360"/>
      <c r="E22" s="361"/>
      <c r="F22" s="356">
        <v>818</v>
      </c>
    </row>
    <row r="23" spans="1:6" ht="15" customHeight="1">
      <c r="A23" s="346"/>
      <c r="B23" s="437" t="s">
        <v>352</v>
      </c>
      <c r="C23" s="438"/>
      <c r="D23" s="438"/>
      <c r="E23" s="361"/>
      <c r="F23" s="357">
        <v>818</v>
      </c>
    </row>
    <row r="24" spans="1:6" ht="15" customHeight="1">
      <c r="A24" s="346"/>
      <c r="B24" s="439" t="s">
        <v>383</v>
      </c>
      <c r="C24" s="440"/>
      <c r="D24" s="440"/>
      <c r="E24" s="361"/>
      <c r="F24" s="357">
        <v>0</v>
      </c>
    </row>
    <row r="25" spans="1:6" ht="15" customHeight="1">
      <c r="A25" s="346"/>
      <c r="B25" s="362" t="s">
        <v>354</v>
      </c>
      <c r="C25" s="363"/>
      <c r="D25" s="363"/>
      <c r="E25" s="364"/>
      <c r="F25" s="356">
        <v>952</v>
      </c>
    </row>
    <row r="26" spans="1:6" ht="15" customHeight="1">
      <c r="A26" s="346"/>
      <c r="B26" s="441" t="s">
        <v>368</v>
      </c>
      <c r="C26" s="442"/>
      <c r="D26" s="442"/>
      <c r="E26" s="361"/>
      <c r="F26" s="357">
        <v>365</v>
      </c>
    </row>
    <row r="27" spans="1:6" ht="15" customHeight="1">
      <c r="A27" s="346"/>
      <c r="B27" s="441" t="s">
        <v>430</v>
      </c>
      <c r="C27" s="442"/>
      <c r="D27" s="442"/>
      <c r="E27" s="416"/>
      <c r="F27" s="417">
        <v>0</v>
      </c>
    </row>
    <row r="28" spans="1:6" ht="15" customHeight="1" thickBot="1">
      <c r="A28" s="346"/>
      <c r="B28" s="443" t="s">
        <v>431</v>
      </c>
      <c r="C28" s="444"/>
      <c r="D28" s="444"/>
      <c r="E28" s="367"/>
      <c r="F28" s="358">
        <v>587</v>
      </c>
    </row>
    <row r="29" spans="1:6" ht="15" customHeight="1" thickBot="1">
      <c r="A29" s="346"/>
      <c r="B29" s="347"/>
      <c r="C29" s="348"/>
      <c r="D29" s="348"/>
      <c r="E29" s="348"/>
      <c r="F29" s="349"/>
    </row>
    <row r="30" spans="1:6" ht="15" customHeight="1">
      <c r="A30" s="346"/>
      <c r="B30" s="352" t="s">
        <v>434</v>
      </c>
      <c r="C30" s="353"/>
      <c r="D30" s="353"/>
      <c r="E30" s="353"/>
      <c r="F30" s="354"/>
    </row>
    <row r="31" spans="1:6" ht="15" customHeight="1">
      <c r="A31" s="346"/>
      <c r="B31" s="433" t="s">
        <v>435</v>
      </c>
      <c r="C31" s="434"/>
      <c r="D31" s="434"/>
      <c r="E31" s="359"/>
      <c r="F31" s="355">
        <v>84</v>
      </c>
    </row>
    <row r="32" spans="1:6" ht="15" customHeight="1">
      <c r="A32" s="346"/>
      <c r="B32" s="435" t="s">
        <v>351</v>
      </c>
      <c r="C32" s="436"/>
      <c r="D32" s="360"/>
      <c r="E32" s="361"/>
      <c r="F32" s="356">
        <v>0</v>
      </c>
    </row>
    <row r="33" spans="1:6" ht="15" customHeight="1">
      <c r="A33" s="346"/>
      <c r="B33" s="437" t="s">
        <v>352</v>
      </c>
      <c r="C33" s="438"/>
      <c r="D33" s="438"/>
      <c r="E33" s="361"/>
      <c r="F33" s="357">
        <v>0</v>
      </c>
    </row>
    <row r="34" spans="1:6" ht="15" customHeight="1">
      <c r="A34" s="346"/>
      <c r="B34" s="441" t="s">
        <v>353</v>
      </c>
      <c r="C34" s="442"/>
      <c r="D34" s="442"/>
      <c r="E34" s="361"/>
      <c r="F34" s="357">
        <v>0</v>
      </c>
    </row>
    <row r="35" spans="1:6" ht="15" customHeight="1">
      <c r="A35" s="346"/>
      <c r="B35" s="435" t="s">
        <v>382</v>
      </c>
      <c r="C35" s="436"/>
      <c r="D35" s="436"/>
      <c r="E35" s="364"/>
      <c r="F35" s="356">
        <v>84</v>
      </c>
    </row>
    <row r="36" spans="1:6" ht="15" customHeight="1">
      <c r="A36" s="346"/>
      <c r="B36" s="441"/>
      <c r="C36" s="442"/>
      <c r="D36" s="442"/>
      <c r="E36" s="361"/>
      <c r="F36" s="385"/>
    </row>
    <row r="37" spans="1:6" ht="15" customHeight="1" thickBot="1">
      <c r="A37" s="346"/>
      <c r="B37" s="365"/>
      <c r="C37" s="366"/>
      <c r="D37" s="366"/>
      <c r="E37" s="367"/>
      <c r="F37" s="358"/>
    </row>
    <row r="38" spans="1:6" ht="15" customHeight="1">
      <c r="A38" s="346"/>
      <c r="B38" s="347"/>
      <c r="C38" s="348"/>
      <c r="D38" s="348"/>
      <c r="E38" s="348"/>
      <c r="F38" s="349"/>
    </row>
    <row r="39" spans="1:6" ht="15" customHeight="1">
      <c r="A39" s="346"/>
      <c r="B39" s="347"/>
      <c r="C39" s="348"/>
      <c r="D39" s="348"/>
      <c r="E39" s="348"/>
      <c r="F39" s="349"/>
    </row>
    <row r="40" spans="1:6" ht="15" customHeight="1">
      <c r="A40" s="346"/>
      <c r="B40" s="347"/>
      <c r="C40" s="348"/>
      <c r="D40" s="348"/>
      <c r="E40" s="348"/>
      <c r="F40" s="349"/>
    </row>
    <row r="41" spans="1:6" ht="15" customHeight="1">
      <c r="A41" s="350"/>
      <c r="B41" s="350"/>
      <c r="C41" s="351"/>
      <c r="D41" s="351"/>
      <c r="E41" s="351"/>
      <c r="F41" s="351"/>
    </row>
  </sheetData>
  <mergeCells count="19">
    <mergeCell ref="B27:D27"/>
    <mergeCell ref="B28:D28"/>
    <mergeCell ref="B36:D36"/>
    <mergeCell ref="B31:D31"/>
    <mergeCell ref="B32:C32"/>
    <mergeCell ref="B33:D33"/>
    <mergeCell ref="B34:D34"/>
    <mergeCell ref="B35:D35"/>
    <mergeCell ref="B26:D26"/>
    <mergeCell ref="B22:C22"/>
    <mergeCell ref="B23:D23"/>
    <mergeCell ref="B24:D24"/>
    <mergeCell ref="B21:D21"/>
    <mergeCell ref="B12:D12"/>
    <mergeCell ref="B13:D13"/>
    <mergeCell ref="B14:D14"/>
    <mergeCell ref="B15:D15"/>
    <mergeCell ref="B17:D17"/>
    <mergeCell ref="B16:D16"/>
  </mergeCells>
  <printOptions horizontalCentered="1"/>
  <pageMargins left="0.5905511811023623" right="0.4724409448818898" top="1.93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KÖLTSÉGVETÉSI SZERVEK PÉNZMARADVÁNYÁNAK ALAKULÁSA 2009.&amp;R&amp;"Times New Roman CE,Félkövér dőlt"&amp;12 8. számú melléklet&amp;"Times New Roman CE,Dőlt"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31">
      <selection activeCell="D1" sqref="D1"/>
    </sheetView>
  </sheetViews>
  <sheetFormatPr defaultColWidth="9.00390625" defaultRowHeight="12.75"/>
  <cols>
    <col min="1" max="1" width="62.375" style="6" customWidth="1"/>
    <col min="2" max="2" width="4.875" style="204" customWidth="1"/>
    <col min="3" max="4" width="15.875" style="184" customWidth="1"/>
    <col min="5" max="5" width="10.875" style="184" customWidth="1"/>
    <col min="6" max="16384" width="9.375" style="184" customWidth="1"/>
  </cols>
  <sheetData>
    <row r="1" spans="1:5" s="169" customFormat="1" ht="31.5" customHeight="1">
      <c r="A1" s="165" t="s">
        <v>214</v>
      </c>
      <c r="B1" s="166" t="s">
        <v>215</v>
      </c>
      <c r="C1" s="167" t="s">
        <v>216</v>
      </c>
      <c r="D1" s="418" t="s">
        <v>437</v>
      </c>
      <c r="E1" s="168" t="s">
        <v>217</v>
      </c>
    </row>
    <row r="2" spans="1:5" s="175" customFormat="1" ht="15.75">
      <c r="A2" s="170"/>
      <c r="B2" s="171"/>
      <c r="C2" s="172" t="s">
        <v>218</v>
      </c>
      <c r="D2" s="173"/>
      <c r="E2" s="174" t="s">
        <v>219</v>
      </c>
    </row>
    <row r="3" spans="1:5" s="180" customFormat="1" ht="14.25" thickBot="1">
      <c r="A3" s="176" t="s">
        <v>220</v>
      </c>
      <c r="B3" s="177" t="s">
        <v>221</v>
      </c>
      <c r="C3" s="178" t="s">
        <v>222</v>
      </c>
      <c r="D3" s="179" t="s">
        <v>223</v>
      </c>
      <c r="E3" s="179" t="s">
        <v>224</v>
      </c>
    </row>
    <row r="4" spans="1:5" ht="12.75" customHeight="1">
      <c r="A4" s="181" t="s">
        <v>225</v>
      </c>
      <c r="B4" s="182">
        <v>1</v>
      </c>
      <c r="C4" s="183"/>
      <c r="D4" s="183"/>
      <c r="E4" s="314" t="str">
        <f aca="true" t="shared" si="0" ref="E4:E42">IF(C4&lt;&gt;0,ROUND(D4*100/C4,2),"-    ")</f>
        <v>-    </v>
      </c>
    </row>
    <row r="5" spans="1:5" ht="12.75">
      <c r="A5" s="185" t="s">
        <v>226</v>
      </c>
      <c r="B5" s="186">
        <v>2</v>
      </c>
      <c r="C5" s="187">
        <v>29</v>
      </c>
      <c r="D5" s="187">
        <v>0</v>
      </c>
      <c r="E5" s="315">
        <f>IF(C5&lt;&gt;0,ROUND((D5*100/C5-100),2),"-    ")</f>
        <v>-100</v>
      </c>
    </row>
    <row r="6" spans="1:5" ht="12.75">
      <c r="A6" s="185" t="s">
        <v>227</v>
      </c>
      <c r="B6" s="186">
        <v>3</v>
      </c>
      <c r="C6" s="188"/>
      <c r="D6" s="188"/>
      <c r="E6" s="315" t="str">
        <f t="shared" si="0"/>
        <v>-    </v>
      </c>
    </row>
    <row r="7" spans="1:5" ht="12.75" customHeight="1" thickBot="1">
      <c r="A7" s="185" t="s">
        <v>228</v>
      </c>
      <c r="B7" s="186">
        <v>4</v>
      </c>
      <c r="C7" s="188"/>
      <c r="D7" s="188"/>
      <c r="E7" s="316" t="str">
        <f t="shared" si="0"/>
        <v>-    </v>
      </c>
    </row>
    <row r="8" spans="1:5" ht="13.5" customHeight="1" thickBot="1">
      <c r="A8" s="189" t="s">
        <v>229</v>
      </c>
      <c r="B8" s="190">
        <v>5</v>
      </c>
      <c r="C8" s="191">
        <f>SUM(C4:C7)</f>
        <v>29</v>
      </c>
      <c r="D8" s="192">
        <f>SUM(D4:D7)</f>
        <v>0</v>
      </c>
      <c r="E8" s="386">
        <f>IF(C8&lt;&gt;0,ROUND((D8*100/C8-100),2),"-    ")</f>
        <v>-100</v>
      </c>
    </row>
    <row r="9" spans="1:5" ht="12.75">
      <c r="A9" s="194" t="s">
        <v>230</v>
      </c>
      <c r="B9" s="186">
        <v>6</v>
      </c>
      <c r="C9" s="195">
        <v>272483</v>
      </c>
      <c r="D9" s="195">
        <v>265577</v>
      </c>
      <c r="E9" s="317">
        <f>IF(C9&lt;&gt;0,ROUND((D9*100/C9-100),2),"-    ")</f>
        <v>-2.53</v>
      </c>
    </row>
    <row r="10" spans="1:5" ht="12.75">
      <c r="A10" s="194" t="s">
        <v>231</v>
      </c>
      <c r="B10" s="186">
        <v>7</v>
      </c>
      <c r="C10" s="187">
        <v>4912</v>
      </c>
      <c r="D10" s="187">
        <v>17804</v>
      </c>
      <c r="E10" s="315">
        <f>IF(C10&lt;&gt;0,ROUND((D10*100/C10-100),2),"-    ")</f>
        <v>262.46</v>
      </c>
    </row>
    <row r="11" spans="1:5" ht="12.75">
      <c r="A11" s="194" t="s">
        <v>232</v>
      </c>
      <c r="B11" s="186">
        <v>8</v>
      </c>
      <c r="C11" s="187"/>
      <c r="D11" s="187"/>
      <c r="E11" s="315" t="str">
        <f t="shared" si="0"/>
        <v>-    </v>
      </c>
    </row>
    <row r="12" spans="1:5" ht="12.75">
      <c r="A12" s="194" t="s">
        <v>233</v>
      </c>
      <c r="B12" s="186">
        <v>9</v>
      </c>
      <c r="C12" s="187"/>
      <c r="D12" s="187"/>
      <c r="E12" s="315" t="str">
        <f t="shared" si="0"/>
        <v>-    </v>
      </c>
    </row>
    <row r="13" spans="1:5" ht="12.75">
      <c r="A13" s="194" t="s">
        <v>234</v>
      </c>
      <c r="B13" s="186">
        <v>10</v>
      </c>
      <c r="C13" s="187">
        <v>18596</v>
      </c>
      <c r="D13" s="187">
        <v>6412</v>
      </c>
      <c r="E13" s="315">
        <f>IF(C13&lt;&gt;0,ROUND((D13*100/C13-100),2),"-    ")</f>
        <v>-65.52</v>
      </c>
    </row>
    <row r="14" spans="1:5" ht="13.5" thickBot="1">
      <c r="A14" s="194" t="s">
        <v>235</v>
      </c>
      <c r="B14" s="186">
        <v>11</v>
      </c>
      <c r="C14" s="188"/>
      <c r="D14" s="188"/>
      <c r="E14" s="316" t="str">
        <f t="shared" si="0"/>
        <v>-    </v>
      </c>
    </row>
    <row r="15" spans="1:5" ht="13.5" thickBot="1">
      <c r="A15" s="196" t="s">
        <v>236</v>
      </c>
      <c r="B15" s="190">
        <v>12</v>
      </c>
      <c r="C15" s="191">
        <f>SUM(C9:C14)</f>
        <v>295991</v>
      </c>
      <c r="D15" s="192">
        <f>SUM(D9:D14)</f>
        <v>289793</v>
      </c>
      <c r="E15" s="386">
        <f>IF(C15&lt;&gt;0,ROUND((D15*100/C15-100),2),"-    ")</f>
        <v>-2.09</v>
      </c>
    </row>
    <row r="16" spans="1:5" ht="12.75">
      <c r="A16" s="194" t="s">
        <v>237</v>
      </c>
      <c r="B16" s="186">
        <v>13</v>
      </c>
      <c r="C16" s="195">
        <v>50710</v>
      </c>
      <c r="D16" s="195">
        <v>50710</v>
      </c>
      <c r="E16" s="317">
        <f>IF(C16&lt;&gt;0,ROUND((D16*100/C16-100),2),"-    ")</f>
        <v>0</v>
      </c>
    </row>
    <row r="17" spans="1:5" ht="12.75">
      <c r="A17" s="194" t="s">
        <v>238</v>
      </c>
      <c r="B17" s="186">
        <v>14</v>
      </c>
      <c r="C17" s="187"/>
      <c r="D17" s="187"/>
      <c r="E17" s="315" t="str">
        <f t="shared" si="0"/>
        <v>-    </v>
      </c>
    </row>
    <row r="18" spans="1:5" ht="12.75">
      <c r="A18" s="194" t="s">
        <v>239</v>
      </c>
      <c r="B18" s="186">
        <v>15</v>
      </c>
      <c r="C18" s="187"/>
      <c r="D18" s="187"/>
      <c r="E18" s="315" t="str">
        <f t="shared" si="0"/>
        <v>-    </v>
      </c>
    </row>
    <row r="19" spans="1:5" ht="13.5" thickBot="1">
      <c r="A19" s="194" t="s">
        <v>240</v>
      </c>
      <c r="B19" s="186">
        <v>16</v>
      </c>
      <c r="C19" s="188"/>
      <c r="D19" s="188"/>
      <c r="E19" s="316" t="str">
        <f t="shared" si="0"/>
        <v>-    </v>
      </c>
    </row>
    <row r="20" spans="1:5" s="197" customFormat="1" ht="13.5" thickBot="1">
      <c r="A20" s="196" t="s">
        <v>241</v>
      </c>
      <c r="B20" s="190">
        <v>17</v>
      </c>
      <c r="C20" s="191">
        <f>SUM(C16:C19)</f>
        <v>50710</v>
      </c>
      <c r="D20" s="192">
        <f>SUM(D16:D19)</f>
        <v>50710</v>
      </c>
      <c r="E20" s="386">
        <f>IF(C20&lt;&gt;0,ROUND((D20*100/C20-100),2),"-    ")</f>
        <v>0</v>
      </c>
    </row>
    <row r="21" spans="1:5" s="197" customFormat="1" ht="25.5" customHeight="1" thickBot="1">
      <c r="A21" s="196" t="s">
        <v>307</v>
      </c>
      <c r="B21" s="186">
        <v>18</v>
      </c>
      <c r="C21" s="198">
        <v>16317</v>
      </c>
      <c r="D21" s="198">
        <v>15625</v>
      </c>
      <c r="E21" s="387">
        <f>IF(C21&lt;&gt;0,ROUND((D21*100/C21-100),2),"-    ")</f>
        <v>-4.24</v>
      </c>
    </row>
    <row r="22" spans="1:5" ht="17.25" customHeight="1" thickBot="1">
      <c r="A22" s="199" t="s">
        <v>242</v>
      </c>
      <c r="B22" s="190">
        <v>19</v>
      </c>
      <c r="C22" s="191">
        <f>C8+C15+C20+C21</f>
        <v>363047</v>
      </c>
      <c r="D22" s="192">
        <f>D8+D15+D20+D21</f>
        <v>356128</v>
      </c>
      <c r="E22" s="386">
        <f>IF(C22&lt;&gt;0,ROUND((D22*100/C22-100),2),"-    ")</f>
        <v>-1.91</v>
      </c>
    </row>
    <row r="23" spans="1:5" ht="12.75">
      <c r="A23" s="194" t="s">
        <v>243</v>
      </c>
      <c r="B23" s="186">
        <v>20</v>
      </c>
      <c r="C23" s="195">
        <v>292</v>
      </c>
      <c r="D23" s="195">
        <v>271</v>
      </c>
      <c r="E23" s="317">
        <f>IF(C23&lt;&gt;0,ROUND((D23*100/C23-100),2),"-    ")</f>
        <v>-7.19</v>
      </c>
    </row>
    <row r="24" spans="1:5" ht="12.75">
      <c r="A24" s="194" t="s">
        <v>244</v>
      </c>
      <c r="B24" s="186">
        <v>21</v>
      </c>
      <c r="C24" s="187"/>
      <c r="D24" s="187"/>
      <c r="E24" s="315" t="str">
        <f t="shared" si="0"/>
        <v>-    </v>
      </c>
    </row>
    <row r="25" spans="1:5" ht="12.75" customHeight="1">
      <c r="A25" s="194" t="s">
        <v>245</v>
      </c>
      <c r="B25" s="186">
        <v>22</v>
      </c>
      <c r="C25" s="187"/>
      <c r="D25" s="187"/>
      <c r="E25" s="315" t="str">
        <f t="shared" si="0"/>
        <v>-    </v>
      </c>
    </row>
    <row r="26" spans="1:5" ht="12.75">
      <c r="A26" s="194" t="s">
        <v>246</v>
      </c>
      <c r="B26" s="186">
        <v>23</v>
      </c>
      <c r="C26" s="187"/>
      <c r="D26" s="187"/>
      <c r="E26" s="315" t="str">
        <f t="shared" si="0"/>
        <v>-    </v>
      </c>
    </row>
    <row r="27" spans="1:5" ht="24.75" customHeight="1" thickBot="1">
      <c r="A27" s="194" t="s">
        <v>247</v>
      </c>
      <c r="B27" s="186">
        <v>24</v>
      </c>
      <c r="C27" s="187"/>
      <c r="D27" s="187"/>
      <c r="E27" s="316" t="str">
        <f t="shared" si="0"/>
        <v>-    </v>
      </c>
    </row>
    <row r="28" spans="1:5" ht="13.5" thickBot="1">
      <c r="A28" s="196" t="s">
        <v>248</v>
      </c>
      <c r="B28" s="190">
        <v>25</v>
      </c>
      <c r="C28" s="191">
        <f>SUM(C23:C27)</f>
        <v>292</v>
      </c>
      <c r="D28" s="192">
        <f>SUM(D23:D27)</f>
        <v>271</v>
      </c>
      <c r="E28" s="386">
        <f>IF(C28&lt;&gt;0,ROUND((D28*100/C28-100),2),"-    ")</f>
        <v>-7.19</v>
      </c>
    </row>
    <row r="29" spans="1:5" ht="12.75">
      <c r="A29" s="194" t="s">
        <v>249</v>
      </c>
      <c r="B29" s="186">
        <v>26</v>
      </c>
      <c r="C29" s="195">
        <v>387</v>
      </c>
      <c r="D29" s="195">
        <v>118</v>
      </c>
      <c r="E29" s="317">
        <f>IF(C29&lt;&gt;0,ROUND((D29*100/C29-100),2),"-    ")</f>
        <v>-69.51</v>
      </c>
    </row>
    <row r="30" spans="1:5" ht="15.75" customHeight="1">
      <c r="A30" s="194" t="s">
        <v>250</v>
      </c>
      <c r="B30" s="186">
        <v>27</v>
      </c>
      <c r="C30" s="187">
        <v>4263</v>
      </c>
      <c r="D30" s="187">
        <v>1347</v>
      </c>
      <c r="E30" s="315">
        <f>IF(C30&lt;&gt;0,ROUND((D30*100/C30-100),2),"-    ")</f>
        <v>-68.4</v>
      </c>
    </row>
    <row r="31" spans="1:5" ht="15.75" customHeight="1">
      <c r="A31" s="194" t="s">
        <v>251</v>
      </c>
      <c r="B31" s="186">
        <v>28</v>
      </c>
      <c r="C31" s="187"/>
      <c r="D31" s="187"/>
      <c r="E31" s="315"/>
    </row>
    <row r="32" spans="1:5" ht="12.75">
      <c r="A32" s="194" t="s">
        <v>252</v>
      </c>
      <c r="B32" s="186">
        <v>29</v>
      </c>
      <c r="C32" s="187"/>
      <c r="D32" s="187"/>
      <c r="E32" s="315" t="str">
        <f t="shared" si="0"/>
        <v>-    </v>
      </c>
    </row>
    <row r="33" spans="1:5" ht="26.25" customHeight="1">
      <c r="A33" s="185" t="s">
        <v>253</v>
      </c>
      <c r="B33" s="186">
        <v>30</v>
      </c>
      <c r="C33" s="188"/>
      <c r="D33" s="188"/>
      <c r="E33" s="315" t="str">
        <f t="shared" si="0"/>
        <v>-    </v>
      </c>
    </row>
    <row r="34" spans="1:5" ht="13.5" thickBot="1">
      <c r="A34" s="185" t="s">
        <v>254</v>
      </c>
      <c r="B34" s="186">
        <v>31</v>
      </c>
      <c r="C34" s="188"/>
      <c r="D34" s="188"/>
      <c r="E34" s="316" t="str">
        <f t="shared" si="0"/>
        <v>-    </v>
      </c>
    </row>
    <row r="35" spans="1:5" ht="13.5" thickBot="1">
      <c r="A35" s="196" t="s">
        <v>255</v>
      </c>
      <c r="B35" s="190">
        <v>32</v>
      </c>
      <c r="C35" s="191">
        <f>SUM(C29:C32)</f>
        <v>4650</v>
      </c>
      <c r="D35" s="192">
        <f>SUM(D29:D32)</f>
        <v>1465</v>
      </c>
      <c r="E35" s="386">
        <f>IF(C35&lt;&gt;0,ROUND((D35*100/C35-100),2),"-    ")</f>
        <v>-68.49</v>
      </c>
    </row>
    <row r="36" spans="1:5" ht="12.75">
      <c r="A36" s="194" t="s">
        <v>256</v>
      </c>
      <c r="B36" s="186">
        <v>33</v>
      </c>
      <c r="C36" s="195"/>
      <c r="D36" s="195"/>
      <c r="E36" s="317" t="str">
        <f t="shared" si="0"/>
        <v>-    </v>
      </c>
    </row>
    <row r="37" spans="1:5" ht="13.5" thickBot="1">
      <c r="A37" s="194" t="s">
        <v>257</v>
      </c>
      <c r="B37" s="186">
        <v>34</v>
      </c>
      <c r="C37" s="187"/>
      <c r="D37" s="187"/>
      <c r="E37" s="315" t="str">
        <f t="shared" si="0"/>
        <v>-    </v>
      </c>
    </row>
    <row r="38" spans="1:5" ht="13.5" thickBot="1">
      <c r="A38" s="196" t="s">
        <v>258</v>
      </c>
      <c r="B38" s="190">
        <v>35</v>
      </c>
      <c r="C38" s="191">
        <f>SUM(C36:C37)</f>
        <v>0</v>
      </c>
      <c r="D38" s="192">
        <f>SUM(D36:D37)</f>
        <v>0</v>
      </c>
      <c r="E38" s="193" t="str">
        <f t="shared" si="0"/>
        <v>-    </v>
      </c>
    </row>
    <row r="39" spans="1:5" ht="12.75">
      <c r="A39" s="194" t="s">
        <v>259</v>
      </c>
      <c r="B39" s="186">
        <v>36</v>
      </c>
      <c r="C39" s="195">
        <v>364</v>
      </c>
      <c r="D39" s="195">
        <v>339</v>
      </c>
      <c r="E39" s="315">
        <f>IF(C39&lt;&gt;0,ROUND((D39*100/C39-100),2),"-    ")</f>
        <v>-6.87</v>
      </c>
    </row>
    <row r="40" spans="1:5" ht="12.75">
      <c r="A40" s="194" t="s">
        <v>260</v>
      </c>
      <c r="B40" s="186">
        <v>37</v>
      </c>
      <c r="C40" s="187">
        <v>2393</v>
      </c>
      <c r="D40" s="187">
        <v>1327</v>
      </c>
      <c r="E40" s="315">
        <f>IF(C40&lt;&gt;0,ROUND((D40*100/C40-100),2),"-    ")</f>
        <v>-44.55</v>
      </c>
    </row>
    <row r="41" spans="1:5" ht="12.75">
      <c r="A41" s="194" t="s">
        <v>261</v>
      </c>
      <c r="B41" s="186">
        <v>38</v>
      </c>
      <c r="C41" s="187"/>
      <c r="D41" s="187"/>
      <c r="E41" s="315" t="str">
        <f t="shared" si="0"/>
        <v>-    </v>
      </c>
    </row>
    <row r="42" spans="1:5" ht="13.5" thickBot="1">
      <c r="A42" s="194" t="s">
        <v>262</v>
      </c>
      <c r="B42" s="186">
        <v>39</v>
      </c>
      <c r="C42" s="188"/>
      <c r="D42" s="188"/>
      <c r="E42" s="316" t="str">
        <f t="shared" si="0"/>
        <v>-    </v>
      </c>
    </row>
    <row r="43" spans="1:5" ht="13.5" thickBot="1">
      <c r="A43" s="196" t="s">
        <v>263</v>
      </c>
      <c r="B43" s="190">
        <v>40</v>
      </c>
      <c r="C43" s="191">
        <f>SUM(C39:C42)</f>
        <v>2757</v>
      </c>
      <c r="D43" s="192">
        <f>SUM(D39:D42)</f>
        <v>1666</v>
      </c>
      <c r="E43" s="386">
        <f aca="true" t="shared" si="1" ref="E43:E49">IF(C43&lt;&gt;0,ROUND((D43*100/C43-100),2),"-    ")</f>
        <v>-39.57</v>
      </c>
    </row>
    <row r="44" spans="1:5" ht="12.75">
      <c r="A44" s="194" t="s">
        <v>264</v>
      </c>
      <c r="B44" s="186">
        <v>41</v>
      </c>
      <c r="C44" s="195">
        <v>4065</v>
      </c>
      <c r="D44" s="195">
        <v>4232</v>
      </c>
      <c r="E44" s="317">
        <f t="shared" si="1"/>
        <v>4.11</v>
      </c>
    </row>
    <row r="45" spans="1:5" ht="12.75">
      <c r="A45" s="194" t="s">
        <v>265</v>
      </c>
      <c r="B45" s="186">
        <v>42</v>
      </c>
      <c r="C45" s="187">
        <v>582</v>
      </c>
      <c r="D45" s="187">
        <v>150</v>
      </c>
      <c r="E45" s="315">
        <f t="shared" si="1"/>
        <v>-74.23</v>
      </c>
    </row>
    <row r="46" spans="1:5" ht="12.75" customHeight="1" thickBot="1">
      <c r="A46" s="194" t="s">
        <v>266</v>
      </c>
      <c r="B46" s="186">
        <v>43</v>
      </c>
      <c r="C46" s="187"/>
      <c r="D46" s="187"/>
      <c r="E46" s="316" t="str">
        <f t="shared" si="1"/>
        <v>-    </v>
      </c>
    </row>
    <row r="47" spans="1:5" ht="14.25" customHeight="1" thickBot="1">
      <c r="A47" s="196" t="s">
        <v>267</v>
      </c>
      <c r="B47" s="190">
        <v>44</v>
      </c>
      <c r="C47" s="191">
        <f>SUM(C44:C46)</f>
        <v>4647</v>
      </c>
      <c r="D47" s="192">
        <f>SUM(D44:D46)</f>
        <v>4382</v>
      </c>
      <c r="E47" s="386">
        <f t="shared" si="1"/>
        <v>-5.7</v>
      </c>
    </row>
    <row r="48" spans="1:5" ht="15.75" customHeight="1" thickBot="1">
      <c r="A48" s="200" t="s">
        <v>268</v>
      </c>
      <c r="B48" s="201">
        <v>45</v>
      </c>
      <c r="C48" s="191">
        <f>C28+C35+C38+C43+C47</f>
        <v>12346</v>
      </c>
      <c r="D48" s="192">
        <f>D28+D35+D38+D43+D47</f>
        <v>7784</v>
      </c>
      <c r="E48" s="386">
        <f t="shared" si="1"/>
        <v>-36.95</v>
      </c>
    </row>
    <row r="49" spans="1:5" ht="18" customHeight="1" thickBot="1" thickTop="1">
      <c r="A49" s="202" t="s">
        <v>269</v>
      </c>
      <c r="B49" s="203">
        <v>46</v>
      </c>
      <c r="C49" s="191">
        <f>C22+C48</f>
        <v>375393</v>
      </c>
      <c r="D49" s="192">
        <f>D22+D48</f>
        <v>363912</v>
      </c>
      <c r="E49" s="386">
        <f t="shared" si="1"/>
        <v>-3.06</v>
      </c>
    </row>
  </sheetData>
  <printOptions horizontalCentered="1"/>
  <pageMargins left="0.51" right="0.37" top="1.06" bottom="0.93" header="0.46" footer="0.64"/>
  <pageSetup fitToHeight="1" fitToWidth="1" horizontalDpi="300" verticalDpi="300" orientation="portrait" paperSize="9" scale="95" r:id="rId1"/>
  <headerFooter alignWithMargins="0">
    <oddHeader>&amp;C&amp;"Times New Roman CE,Félkövér"&amp;16M É R L E G&amp;R&amp;"Times New Roman CE,Dőlt"9/a sz. melléklet&amp;"Times New Roman CE,Normál"
&amp;"Times New Roman CE,Félkövér"&amp;8Ezer forintban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D46" sqref="D46"/>
    </sheetView>
  </sheetViews>
  <sheetFormatPr defaultColWidth="9.00390625" defaultRowHeight="12.75"/>
  <cols>
    <col min="1" max="1" width="64.50390625" style="6" customWidth="1"/>
    <col min="2" max="2" width="4.875" style="204" customWidth="1"/>
    <col min="3" max="4" width="15.875" style="184" customWidth="1"/>
    <col min="5" max="5" width="10.875" style="226" customWidth="1"/>
    <col min="6" max="16384" width="9.375" style="184" customWidth="1"/>
  </cols>
  <sheetData>
    <row r="1" spans="1:5" s="205" customFormat="1" ht="31.5" customHeight="1">
      <c r="A1" s="165" t="s">
        <v>270</v>
      </c>
      <c r="B1" s="166" t="s">
        <v>215</v>
      </c>
      <c r="C1" s="167" t="s">
        <v>216</v>
      </c>
      <c r="D1" s="167" t="s">
        <v>436</v>
      </c>
      <c r="E1" s="168" t="s">
        <v>217</v>
      </c>
    </row>
    <row r="2" spans="1:5" s="205" customFormat="1" ht="15.75">
      <c r="A2" s="7"/>
      <c r="B2" s="171"/>
      <c r="C2" s="172" t="s">
        <v>218</v>
      </c>
      <c r="D2" s="173"/>
      <c r="E2" s="174" t="s">
        <v>219</v>
      </c>
    </row>
    <row r="3" spans="1:5" s="206" customFormat="1" ht="14.25" thickBot="1">
      <c r="A3" s="176" t="s">
        <v>220</v>
      </c>
      <c r="B3" s="177" t="s">
        <v>221</v>
      </c>
      <c r="C3" s="178" t="s">
        <v>222</v>
      </c>
      <c r="D3" s="179" t="s">
        <v>223</v>
      </c>
      <c r="E3" s="179" t="s">
        <v>224</v>
      </c>
    </row>
    <row r="4" spans="1:5" ht="12.75" customHeight="1">
      <c r="A4" s="207" t="s">
        <v>271</v>
      </c>
      <c r="B4" s="182">
        <v>47</v>
      </c>
      <c r="C4" s="183">
        <v>18190</v>
      </c>
      <c r="D4" s="208">
        <v>18190</v>
      </c>
      <c r="E4" s="209">
        <f aca="true" t="shared" si="0" ref="E4:E11">IF(C4&lt;&gt;0,ROUND(D4*100/C4,2),"-    ")</f>
        <v>100</v>
      </c>
    </row>
    <row r="5" spans="1:5" ht="13.5" thickBot="1">
      <c r="A5" s="210" t="s">
        <v>272</v>
      </c>
      <c r="B5" s="186">
        <v>48</v>
      </c>
      <c r="C5" s="188">
        <v>306257</v>
      </c>
      <c r="D5" s="211">
        <v>327829</v>
      </c>
      <c r="E5" s="212">
        <f>IF(C5&lt;&gt;0,ROUND(D5*100/C5-100,2),"-    ")</f>
        <v>7.04</v>
      </c>
    </row>
    <row r="6" spans="1:5" ht="12.75" customHeight="1" thickBot="1">
      <c r="A6" s="213" t="s">
        <v>273</v>
      </c>
      <c r="B6" s="190">
        <v>49</v>
      </c>
      <c r="C6" s="191">
        <f>SUM(C4:C5)</f>
        <v>324447</v>
      </c>
      <c r="D6" s="214">
        <f>SUM(D4:D5)</f>
        <v>346019</v>
      </c>
      <c r="E6" s="215">
        <f>IF(C6&lt;&gt;0,ROUND(D6*100/C6-100,2),"-    ")</f>
        <v>6.65</v>
      </c>
    </row>
    <row r="7" spans="1:5" ht="14.25" customHeight="1">
      <c r="A7" s="216" t="s">
        <v>274</v>
      </c>
      <c r="B7" s="186">
        <v>50</v>
      </c>
      <c r="C7" s="224">
        <v>2516</v>
      </c>
      <c r="D7" s="224">
        <v>1309</v>
      </c>
      <c r="E7" s="217">
        <f>IF(C7&lt;&gt;0,ROUND(D7*100/C7-100,2),"-    ")</f>
        <v>-47.97</v>
      </c>
    </row>
    <row r="8" spans="1:5" ht="12.75">
      <c r="A8" s="220" t="s">
        <v>275</v>
      </c>
      <c r="B8" s="186">
        <v>51</v>
      </c>
      <c r="C8" s="187"/>
      <c r="D8" s="218"/>
      <c r="E8" s="219" t="str">
        <f t="shared" si="0"/>
        <v>-    </v>
      </c>
    </row>
    <row r="9" spans="1:5" ht="12.75">
      <c r="A9" s="220" t="s">
        <v>276</v>
      </c>
      <c r="B9" s="186">
        <v>52</v>
      </c>
      <c r="C9" s="187"/>
      <c r="D9" s="218"/>
      <c r="E9" s="219" t="str">
        <f t="shared" si="0"/>
        <v>-    </v>
      </c>
    </row>
    <row r="10" spans="1:5" ht="12.75">
      <c r="A10" s="220" t="s">
        <v>277</v>
      </c>
      <c r="B10" s="186">
        <v>53</v>
      </c>
      <c r="C10" s="187"/>
      <c r="D10" s="218"/>
      <c r="E10" s="219" t="str">
        <f t="shared" si="0"/>
        <v>-    </v>
      </c>
    </row>
    <row r="11" spans="1:5" ht="13.5" thickBot="1">
      <c r="A11" s="221" t="s">
        <v>278</v>
      </c>
      <c r="B11" s="186">
        <v>54</v>
      </c>
      <c r="C11" s="296"/>
      <c r="D11" s="211"/>
      <c r="E11" s="219" t="str">
        <f t="shared" si="0"/>
        <v>-    </v>
      </c>
    </row>
    <row r="12" spans="1:5" ht="14.25" customHeight="1" thickBot="1">
      <c r="A12" s="222" t="s">
        <v>279</v>
      </c>
      <c r="B12" s="190">
        <v>55</v>
      </c>
      <c r="C12" s="191">
        <f>SUM(C7:C11)</f>
        <v>2516</v>
      </c>
      <c r="D12" s="191">
        <f>SUM(D7:D11)</f>
        <v>1309</v>
      </c>
      <c r="E12" s="215">
        <f>IF(C12&lt;&gt;0,ROUND(D12*100/C12-100,2),"-    ")</f>
        <v>-47.97</v>
      </c>
    </row>
    <row r="13" spans="1:5" ht="15.75" customHeight="1">
      <c r="A13" s="220" t="s">
        <v>280</v>
      </c>
      <c r="B13" s="186">
        <v>56</v>
      </c>
      <c r="C13" s="195"/>
      <c r="D13" s="224"/>
      <c r="E13" s="217" t="str">
        <f aca="true" t="shared" si="1" ref="E13:E24">IF(C13&lt;&gt;0,ROUND(D13*100/C13,2),"-    ")</f>
        <v>-    </v>
      </c>
    </row>
    <row r="14" spans="1:5" s="197" customFormat="1" ht="12.75">
      <c r="A14" s="221" t="s">
        <v>281</v>
      </c>
      <c r="B14" s="186">
        <v>57</v>
      </c>
      <c r="C14" s="187"/>
      <c r="D14" s="218"/>
      <c r="E14" s="219" t="str">
        <f t="shared" si="1"/>
        <v>-    </v>
      </c>
    </row>
    <row r="15" spans="1:5" s="197" customFormat="1" ht="12.75">
      <c r="A15" s="221" t="s">
        <v>282</v>
      </c>
      <c r="B15" s="186">
        <v>58</v>
      </c>
      <c r="C15" s="187"/>
      <c r="D15" s="218"/>
      <c r="E15" s="219" t="str">
        <f t="shared" si="1"/>
        <v>-    </v>
      </c>
    </row>
    <row r="16" spans="1:5" ht="13.5" thickBot="1">
      <c r="A16" s="221" t="s">
        <v>283</v>
      </c>
      <c r="B16" s="186">
        <v>59</v>
      </c>
      <c r="C16" s="188"/>
      <c r="D16" s="211"/>
      <c r="E16" s="212" t="str">
        <f t="shared" si="1"/>
        <v>-    </v>
      </c>
    </row>
    <row r="17" spans="1:5" ht="13.5" thickBot="1">
      <c r="A17" s="222" t="s">
        <v>284</v>
      </c>
      <c r="B17" s="190">
        <v>60</v>
      </c>
      <c r="C17" s="191">
        <f>C13+C14+C15+C16</f>
        <v>0</v>
      </c>
      <c r="D17" s="214">
        <f>D13+D14+D15+D16</f>
        <v>0</v>
      </c>
      <c r="E17" s="215" t="str">
        <f t="shared" si="1"/>
        <v>-    </v>
      </c>
    </row>
    <row r="18" spans="1:5" ht="13.5" thickBot="1">
      <c r="A18" s="223" t="s">
        <v>285</v>
      </c>
      <c r="B18" s="190">
        <v>61</v>
      </c>
      <c r="C18" s="191">
        <f>C12+C17</f>
        <v>2516</v>
      </c>
      <c r="D18" s="214">
        <f>D12+D17</f>
        <v>1309</v>
      </c>
      <c r="E18" s="215">
        <f>IF(C18&lt;&gt;0,ROUND(D18*100/C18-100,2),"-    ")</f>
        <v>-47.97</v>
      </c>
    </row>
    <row r="19" spans="1:5" ht="12.75">
      <c r="A19" s="221" t="s">
        <v>286</v>
      </c>
      <c r="B19" s="186">
        <v>62</v>
      </c>
      <c r="C19" s="195"/>
      <c r="D19" s="224"/>
      <c r="E19" s="217" t="str">
        <f t="shared" si="1"/>
        <v>-    </v>
      </c>
    </row>
    <row r="20" spans="1:5" ht="12.75">
      <c r="A20" s="220" t="s">
        <v>287</v>
      </c>
      <c r="B20" s="186">
        <v>63</v>
      </c>
      <c r="C20" s="187"/>
      <c r="D20" s="218"/>
      <c r="E20" s="219" t="str">
        <f t="shared" si="1"/>
        <v>-    </v>
      </c>
    </row>
    <row r="21" spans="1:5" ht="12.75">
      <c r="A21" s="220" t="s">
        <v>288</v>
      </c>
      <c r="B21" s="186">
        <v>64</v>
      </c>
      <c r="C21" s="187">
        <v>9624</v>
      </c>
      <c r="D21" s="218">
        <v>9048</v>
      </c>
      <c r="E21" s="219">
        <f>IF(C21&lt;&gt;0,ROUND(D21*100/C21-100,2),"-    ")</f>
        <v>-5.99</v>
      </c>
    </row>
    <row r="22" spans="1:5" ht="13.5" thickBot="1">
      <c r="A22" s="221" t="s">
        <v>289</v>
      </c>
      <c r="B22" s="186">
        <v>65</v>
      </c>
      <c r="C22" s="188"/>
      <c r="D22" s="211"/>
      <c r="E22" s="212" t="str">
        <f t="shared" si="1"/>
        <v>-    </v>
      </c>
    </row>
    <row r="23" spans="1:5" ht="13.5" thickBot="1">
      <c r="A23" s="222" t="s">
        <v>290</v>
      </c>
      <c r="B23" s="190">
        <v>66</v>
      </c>
      <c r="C23" s="191">
        <f>SUM(C19:C22)</f>
        <v>9624</v>
      </c>
      <c r="D23" s="214">
        <f>SUM(D19:D22)</f>
        <v>9048</v>
      </c>
      <c r="E23" s="215">
        <f>IF(C23&lt;&gt;0,ROUND(D23*100/C23-100,2),"-    ")</f>
        <v>-5.99</v>
      </c>
    </row>
    <row r="24" spans="1:5" ht="12.75">
      <c r="A24" s="220" t="s">
        <v>291</v>
      </c>
      <c r="B24" s="186">
        <v>67</v>
      </c>
      <c r="C24" s="195"/>
      <c r="D24" s="224"/>
      <c r="E24" s="217" t="str">
        <f t="shared" si="1"/>
        <v>-    </v>
      </c>
    </row>
    <row r="25" spans="1:5" ht="12.75">
      <c r="A25" s="220" t="s">
        <v>308</v>
      </c>
      <c r="B25" s="186">
        <v>68</v>
      </c>
      <c r="C25" s="187">
        <v>0</v>
      </c>
      <c r="D25" s="218">
        <v>0</v>
      </c>
      <c r="E25" s="219" t="str">
        <f aca="true" t="shared" si="2" ref="E25:E35">IF(C25&lt;&gt;0,ROUND(D25*100/C25-100,2),"-    ")</f>
        <v>-    </v>
      </c>
    </row>
    <row r="26" spans="1:5" ht="12.75" customHeight="1">
      <c r="A26" s="220" t="s">
        <v>292</v>
      </c>
      <c r="B26" s="186">
        <v>69</v>
      </c>
      <c r="C26" s="187">
        <v>32862</v>
      </c>
      <c r="D26" s="218">
        <v>1815</v>
      </c>
      <c r="E26" s="219">
        <f t="shared" si="2"/>
        <v>-94.48</v>
      </c>
    </row>
    <row r="27" spans="1:5" ht="12.75" customHeight="1">
      <c r="A27" s="285" t="s">
        <v>293</v>
      </c>
      <c r="B27" s="186">
        <v>70</v>
      </c>
      <c r="C27" s="298">
        <v>4474</v>
      </c>
      <c r="D27" s="218">
        <v>1183</v>
      </c>
      <c r="E27" s="219">
        <f t="shared" si="2"/>
        <v>-73.56</v>
      </c>
    </row>
    <row r="28" spans="1:5" ht="12.75" customHeight="1">
      <c r="A28" s="285" t="s">
        <v>294</v>
      </c>
      <c r="B28" s="186">
        <v>71</v>
      </c>
      <c r="C28" s="298">
        <v>28388</v>
      </c>
      <c r="D28" s="218">
        <v>632</v>
      </c>
      <c r="E28" s="219">
        <f t="shared" si="2"/>
        <v>-97.77</v>
      </c>
    </row>
    <row r="29" spans="1:5" ht="12.75" customHeight="1">
      <c r="A29" s="221" t="s">
        <v>295</v>
      </c>
      <c r="B29" s="186">
        <v>72</v>
      </c>
      <c r="C29" s="299">
        <v>1056</v>
      </c>
      <c r="D29" s="300">
        <v>982</v>
      </c>
      <c r="E29" s="219">
        <f t="shared" si="2"/>
        <v>-7.01</v>
      </c>
    </row>
    <row r="30" spans="1:5" ht="12.75" customHeight="1">
      <c r="A30" s="318" t="s">
        <v>296</v>
      </c>
      <c r="B30" s="186">
        <v>73</v>
      </c>
      <c r="C30" s="299">
        <v>576</v>
      </c>
      <c r="D30" s="300">
        <v>576</v>
      </c>
      <c r="E30" s="219">
        <f t="shared" si="2"/>
        <v>0</v>
      </c>
    </row>
    <row r="31" spans="1:5" ht="12.75" customHeight="1">
      <c r="A31" s="318" t="s">
        <v>309</v>
      </c>
      <c r="B31" s="186">
        <v>74</v>
      </c>
      <c r="C31" s="299">
        <v>442</v>
      </c>
      <c r="D31" s="300">
        <v>365</v>
      </c>
      <c r="E31" s="219">
        <f t="shared" si="2"/>
        <v>-17.42</v>
      </c>
    </row>
    <row r="32" spans="1:5" ht="12.75" customHeight="1" thickBot="1">
      <c r="A32" s="285" t="s">
        <v>297</v>
      </c>
      <c r="B32" s="186">
        <v>75</v>
      </c>
      <c r="C32" s="299">
        <v>38</v>
      </c>
      <c r="D32" s="300">
        <v>41</v>
      </c>
      <c r="E32" s="219">
        <f t="shared" si="2"/>
        <v>7.89</v>
      </c>
    </row>
    <row r="33" spans="1:5" ht="13.5" thickBot="1">
      <c r="A33" s="222" t="s">
        <v>298</v>
      </c>
      <c r="B33" s="190">
        <v>75</v>
      </c>
      <c r="C33" s="214">
        <f>C24+C25+C26+C29</f>
        <v>33918</v>
      </c>
      <c r="D33" s="214">
        <f>D24+D25+D26+D29</f>
        <v>2797</v>
      </c>
      <c r="E33" s="215">
        <f t="shared" si="2"/>
        <v>-91.75</v>
      </c>
    </row>
    <row r="34" spans="1:5" ht="12.75">
      <c r="A34" s="194" t="s">
        <v>299</v>
      </c>
      <c r="B34" s="186">
        <v>77</v>
      </c>
      <c r="C34" s="195">
        <v>4588</v>
      </c>
      <c r="D34" s="224">
        <v>4731</v>
      </c>
      <c r="E34" s="217">
        <f t="shared" si="2"/>
        <v>3.12</v>
      </c>
    </row>
    <row r="35" spans="1:5" ht="12.75">
      <c r="A35" s="194" t="s">
        <v>300</v>
      </c>
      <c r="B35" s="186">
        <v>78</v>
      </c>
      <c r="C35" s="187">
        <v>300</v>
      </c>
      <c r="D35" s="218">
        <v>8</v>
      </c>
      <c r="E35" s="219">
        <f t="shared" si="2"/>
        <v>-97.33</v>
      </c>
    </row>
    <row r="36" spans="1:5" ht="12" customHeight="1">
      <c r="A36" s="194" t="s">
        <v>301</v>
      </c>
      <c r="B36" s="186">
        <v>79</v>
      </c>
      <c r="C36" s="187"/>
      <c r="D36" s="218"/>
      <c r="E36" s="219" t="str">
        <f>IF(C36&lt;&gt;0,ROUND(D36*100/C36,2),"-    ")</f>
        <v>-    </v>
      </c>
    </row>
    <row r="37" spans="1:5" ht="12.75">
      <c r="A37" s="210" t="s">
        <v>302</v>
      </c>
      <c r="B37" s="186">
        <v>80</v>
      </c>
      <c r="C37" s="187"/>
      <c r="D37" s="218"/>
      <c r="E37" s="219" t="str">
        <f>IF(C37&lt;&gt;0,ROUND(D37*100/C37,2),"-    ")</f>
        <v>-    </v>
      </c>
    </row>
    <row r="38" spans="1:5" ht="12" customHeight="1" thickBot="1">
      <c r="A38" s="221" t="s">
        <v>303</v>
      </c>
      <c r="B38" s="186">
        <v>81</v>
      </c>
      <c r="C38" s="188"/>
      <c r="D38" s="225"/>
      <c r="E38" s="219" t="str">
        <f>IF(C38&lt;&gt;0,ROUND(D38*100/C38,2),"-    ")</f>
        <v>-    </v>
      </c>
    </row>
    <row r="39" spans="1:5" ht="12.75" customHeight="1" thickBot="1">
      <c r="A39" s="222" t="s">
        <v>304</v>
      </c>
      <c r="B39" s="190">
        <v>82</v>
      </c>
      <c r="C39" s="191">
        <f>SUM(C34:C38)</f>
        <v>4888</v>
      </c>
      <c r="D39" s="214">
        <f>SUM(D34:D38)</f>
        <v>4739</v>
      </c>
      <c r="E39" s="215">
        <f>IF(C39&lt;&gt;0,ROUND(D39*100/C39-100,2),"-    ")</f>
        <v>-3.05</v>
      </c>
    </row>
    <row r="40" spans="1:5" ht="13.5" thickBot="1">
      <c r="A40" s="223" t="s">
        <v>305</v>
      </c>
      <c r="B40" s="190">
        <v>83</v>
      </c>
      <c r="C40" s="191">
        <f>C23+C33+C39</f>
        <v>48430</v>
      </c>
      <c r="D40" s="214">
        <f>D23+D33+D39</f>
        <v>16584</v>
      </c>
      <c r="E40" s="215">
        <f>IF(C40&lt;&gt;0,ROUND(D40*100/C40-100,2),"-    ")</f>
        <v>-65.76</v>
      </c>
    </row>
    <row r="41" spans="1:5" s="226" customFormat="1" ht="12.75">
      <c r="A41" s="210"/>
      <c r="B41" s="186">
        <v>84</v>
      </c>
      <c r="C41" s="301"/>
      <c r="D41" s="302"/>
      <c r="E41" s="303"/>
    </row>
    <row r="42" spans="1:5" s="226" customFormat="1" ht="12.75">
      <c r="A42" s="221"/>
      <c r="B42" s="186">
        <v>85</v>
      </c>
      <c r="C42" s="297"/>
      <c r="D42" s="304"/>
      <c r="E42" s="305"/>
    </row>
    <row r="43" spans="1:5" s="226" customFormat="1" ht="12" customHeight="1" thickBot="1">
      <c r="A43" s="227"/>
      <c r="B43" s="228">
        <v>86</v>
      </c>
      <c r="C43" s="306"/>
      <c r="D43" s="307"/>
      <c r="E43" s="308"/>
    </row>
    <row r="44" spans="1:5" ht="17.25" customHeight="1" thickBot="1" thickTop="1">
      <c r="A44" s="229" t="s">
        <v>306</v>
      </c>
      <c r="B44" s="230">
        <v>87</v>
      </c>
      <c r="C44" s="191">
        <f>C6+C18+C40</f>
        <v>375393</v>
      </c>
      <c r="D44" s="191">
        <f>D6+D18+D40</f>
        <v>363912</v>
      </c>
      <c r="E44" s="215">
        <f>IF(C44&lt;&gt;0,ROUND(D44*100/C44-100,2),"-    ")</f>
        <v>-3.06</v>
      </c>
    </row>
    <row r="45" ht="13.5" thickTop="1"/>
  </sheetData>
  <printOptions horizontalCentered="1"/>
  <pageMargins left="0.4330708661417323" right="0.35433070866141736" top="0.96" bottom="0.8661417322834646" header="0.46" footer="0.6692913385826772"/>
  <pageSetup fitToHeight="1" fitToWidth="1" horizontalDpi="300" verticalDpi="300" orientation="portrait" paperSize="9" scale="95" r:id="rId1"/>
  <headerFooter alignWithMargins="0">
    <oddHeader>&amp;C&amp;"Times New Roman CE,Félkövér"&amp;16M É R L E G&amp;R&amp;"Times New Roman CE,Dőlt"9/b sz. melléklet&amp;"Times New Roman CE,Normál"
&amp;"Times New Roman CE,Félkövér"&amp;8Ezer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3">
      <selection activeCell="D62" sqref="D62"/>
    </sheetView>
  </sheetViews>
  <sheetFormatPr defaultColWidth="9.00390625" defaultRowHeight="12.75"/>
  <cols>
    <col min="1" max="1" width="11.50390625" style="98" customWidth="1"/>
    <col min="2" max="2" width="8.50390625" style="95" customWidth="1"/>
    <col min="3" max="3" width="39.00390625" style="95" customWidth="1"/>
    <col min="4" max="4" width="12.875" style="95" customWidth="1"/>
    <col min="5" max="5" width="13.50390625" style="95" customWidth="1"/>
    <col min="6" max="6" width="12.875" style="95" customWidth="1"/>
    <col min="7" max="16384" width="9.375" style="95" customWidth="1"/>
  </cols>
  <sheetData>
    <row r="1" spans="1:6" s="129" customFormat="1" ht="21" customHeight="1" thickBot="1">
      <c r="A1" s="128"/>
      <c r="D1" s="130"/>
      <c r="E1" s="130"/>
      <c r="F1" s="130" t="s">
        <v>103</v>
      </c>
    </row>
    <row r="2" spans="1:6" s="131" customFormat="1" ht="15.75">
      <c r="A2" s="145" t="s">
        <v>104</v>
      </c>
      <c r="B2" s="146"/>
      <c r="C2" s="322" t="s">
        <v>317</v>
      </c>
      <c r="D2" s="147"/>
      <c r="E2" s="148"/>
      <c r="F2" s="149" t="s">
        <v>105</v>
      </c>
    </row>
    <row r="3" spans="1:6" s="131" customFormat="1" ht="16.5" thickBot="1">
      <c r="A3" s="150"/>
      <c r="B3" s="151"/>
      <c r="C3" s="152" t="s">
        <v>392</v>
      </c>
      <c r="D3" s="414" t="s">
        <v>400</v>
      </c>
      <c r="E3" s="153"/>
      <c r="F3" s="154" t="s">
        <v>107</v>
      </c>
    </row>
    <row r="4" spans="4:6" s="132" customFormat="1" ht="24.75" customHeight="1" thickBot="1">
      <c r="D4" s="133"/>
      <c r="E4" s="133"/>
      <c r="F4" s="133" t="s">
        <v>108</v>
      </c>
    </row>
    <row r="5" spans="1:6" ht="38.25">
      <c r="A5" s="231" t="s">
        <v>109</v>
      </c>
      <c r="B5" s="232" t="s">
        <v>110</v>
      </c>
      <c r="C5" s="233" t="s">
        <v>111</v>
      </c>
      <c r="D5" s="234" t="s">
        <v>112</v>
      </c>
      <c r="E5" s="234" t="s">
        <v>113</v>
      </c>
      <c r="F5" s="235" t="s">
        <v>7</v>
      </c>
    </row>
    <row r="6" spans="1:6" ht="16.5" thickBot="1">
      <c r="A6" s="236" t="s">
        <v>114</v>
      </c>
      <c r="B6" s="237"/>
      <c r="C6" s="238"/>
      <c r="D6" s="239" t="s">
        <v>115</v>
      </c>
      <c r="E6" s="240"/>
      <c r="F6" s="241"/>
    </row>
    <row r="7" spans="1:6" s="94" customFormat="1" ht="16.5" thickBot="1">
      <c r="A7" s="92">
        <v>1</v>
      </c>
      <c r="B7" s="242">
        <v>2</v>
      </c>
      <c r="C7" s="242">
        <v>3</v>
      </c>
      <c r="D7" s="242">
        <v>4</v>
      </c>
      <c r="E7" s="242">
        <v>5</v>
      </c>
      <c r="F7" s="93">
        <v>6</v>
      </c>
    </row>
    <row r="8" spans="1:6" s="94" customFormat="1" ht="16.5" thickBot="1">
      <c r="A8" s="243"/>
      <c r="B8" s="244"/>
      <c r="C8" s="244" t="s">
        <v>116</v>
      </c>
      <c r="D8" s="245"/>
      <c r="E8" s="245"/>
      <c r="F8" s="246"/>
    </row>
    <row r="9" spans="1:6" s="134" customFormat="1" ht="15.75" thickBot="1">
      <c r="A9" s="247">
        <v>1</v>
      </c>
      <c r="B9" s="248"/>
      <c r="C9" s="249" t="s">
        <v>117</v>
      </c>
      <c r="D9" s="250">
        <f>SUM(D10:D17)</f>
        <v>24725</v>
      </c>
      <c r="E9" s="250">
        <f>SUM(E10:E17)</f>
        <v>28115</v>
      </c>
      <c r="F9" s="251">
        <f>SUM(F10:F17)</f>
        <v>29954</v>
      </c>
    </row>
    <row r="10" spans="1:6" s="137" customFormat="1" ht="15" customHeight="1">
      <c r="A10" s="255"/>
      <c r="B10" s="135">
        <v>1</v>
      </c>
      <c r="C10" s="323" t="s">
        <v>321</v>
      </c>
      <c r="D10" s="59">
        <v>18</v>
      </c>
      <c r="E10" s="59">
        <v>18</v>
      </c>
      <c r="F10" s="256">
        <v>24</v>
      </c>
    </row>
    <row r="11" spans="1:6" s="137" customFormat="1" ht="15">
      <c r="A11" s="255"/>
      <c r="B11" s="135">
        <v>2</v>
      </c>
      <c r="C11" s="136" t="s">
        <v>398</v>
      </c>
      <c r="D11" s="59">
        <v>8344</v>
      </c>
      <c r="E11" s="59">
        <v>8344</v>
      </c>
      <c r="F11" s="256">
        <v>9603</v>
      </c>
    </row>
    <row r="12" spans="1:6" s="137" customFormat="1" ht="15">
      <c r="A12" s="255"/>
      <c r="B12" s="135">
        <v>3</v>
      </c>
      <c r="C12" s="136" t="s">
        <v>318</v>
      </c>
      <c r="D12" s="59">
        <v>1518</v>
      </c>
      <c r="E12" s="59">
        <v>1518</v>
      </c>
      <c r="F12" s="256">
        <v>1581</v>
      </c>
    </row>
    <row r="13" spans="1:6" s="137" customFormat="1" ht="15">
      <c r="A13" s="255"/>
      <c r="B13" s="135">
        <v>4</v>
      </c>
      <c r="C13" s="136" t="s">
        <v>397</v>
      </c>
      <c r="D13" s="59"/>
      <c r="E13" s="59"/>
      <c r="F13" s="256">
        <v>155</v>
      </c>
    </row>
    <row r="14" spans="1:6" s="137" customFormat="1" ht="15">
      <c r="A14" s="255"/>
      <c r="B14" s="135">
        <v>5</v>
      </c>
      <c r="C14" s="136" t="s">
        <v>120</v>
      </c>
      <c r="D14" s="59">
        <v>2360</v>
      </c>
      <c r="E14" s="59">
        <v>5607</v>
      </c>
      <c r="F14" s="256">
        <v>5607</v>
      </c>
    </row>
    <row r="15" spans="1:6" s="137" customFormat="1" ht="15">
      <c r="A15" s="255"/>
      <c r="B15" s="135">
        <v>6</v>
      </c>
      <c r="C15" s="136" t="s">
        <v>121</v>
      </c>
      <c r="D15" s="59">
        <v>7128</v>
      </c>
      <c r="E15" s="59">
        <v>7271</v>
      </c>
      <c r="F15" s="256">
        <v>8304</v>
      </c>
    </row>
    <row r="16" spans="1:6" s="137" customFormat="1" ht="15">
      <c r="A16" s="255"/>
      <c r="B16" s="135">
        <v>7</v>
      </c>
      <c r="C16" s="136" t="s">
        <v>319</v>
      </c>
      <c r="D16" s="59">
        <v>41</v>
      </c>
      <c r="E16" s="59">
        <v>41</v>
      </c>
      <c r="F16" s="256">
        <v>192</v>
      </c>
    </row>
    <row r="17" spans="1:6" s="137" customFormat="1" ht="15.75" thickBot="1">
      <c r="A17" s="255"/>
      <c r="B17" s="135">
        <v>8</v>
      </c>
      <c r="C17" s="136" t="s">
        <v>122</v>
      </c>
      <c r="D17" s="59">
        <v>5316</v>
      </c>
      <c r="E17" s="59">
        <v>5316</v>
      </c>
      <c r="F17" s="256">
        <v>4488</v>
      </c>
    </row>
    <row r="18" spans="1:6" s="134" customFormat="1" ht="15.75" thickBot="1">
      <c r="A18" s="247">
        <v>2</v>
      </c>
      <c r="B18" s="248"/>
      <c r="C18" s="249" t="s">
        <v>123</v>
      </c>
      <c r="D18" s="250">
        <f>SUM(D19:D20)</f>
        <v>23419</v>
      </c>
      <c r="E18" s="250">
        <f>SUM(E19:E20)</f>
        <v>23276</v>
      </c>
      <c r="F18" s="251">
        <f>SUM(F19:F20)</f>
        <v>23175</v>
      </c>
    </row>
    <row r="19" spans="1:6" s="137" customFormat="1" ht="15">
      <c r="A19" s="255"/>
      <c r="B19" s="135">
        <v>1</v>
      </c>
      <c r="C19" s="136" t="s">
        <v>124</v>
      </c>
      <c r="D19" s="59">
        <v>21314</v>
      </c>
      <c r="E19" s="59">
        <v>21171</v>
      </c>
      <c r="F19" s="256">
        <v>21171</v>
      </c>
    </row>
    <row r="20" spans="1:6" s="137" customFormat="1" ht="15.75" thickBot="1">
      <c r="A20" s="255"/>
      <c r="B20" s="135">
        <v>3</v>
      </c>
      <c r="C20" s="136" t="s">
        <v>125</v>
      </c>
      <c r="D20" s="59">
        <v>2105</v>
      </c>
      <c r="E20" s="59">
        <v>2105</v>
      </c>
      <c r="F20" s="256">
        <v>2004</v>
      </c>
    </row>
    <row r="21" spans="1:6" s="134" customFormat="1" ht="15.75" thickBot="1">
      <c r="A21" s="247">
        <v>3</v>
      </c>
      <c r="B21" s="248"/>
      <c r="C21" s="249" t="s">
        <v>126</v>
      </c>
      <c r="D21" s="250">
        <f>SUM(D22:D26)</f>
        <v>12677</v>
      </c>
      <c r="E21" s="250">
        <f>SUM(E22:E26)</f>
        <v>32292</v>
      </c>
      <c r="F21" s="251">
        <f>SUM(F22:F26)</f>
        <v>35365</v>
      </c>
    </row>
    <row r="22" spans="1:6" s="137" customFormat="1" ht="15">
      <c r="A22" s="255"/>
      <c r="B22" s="135">
        <v>1</v>
      </c>
      <c r="C22" s="136" t="s">
        <v>127</v>
      </c>
      <c r="D22" s="59">
        <v>2462</v>
      </c>
      <c r="E22" s="59">
        <v>2462</v>
      </c>
      <c r="F22" s="256">
        <v>2459</v>
      </c>
    </row>
    <row r="23" spans="1:6" s="137" customFormat="1" ht="30">
      <c r="A23" s="255"/>
      <c r="B23" s="135">
        <v>2</v>
      </c>
      <c r="C23" s="136" t="s">
        <v>393</v>
      </c>
      <c r="D23" s="59">
        <v>1440</v>
      </c>
      <c r="E23" s="59">
        <v>3151</v>
      </c>
      <c r="F23" s="256">
        <v>3042</v>
      </c>
    </row>
    <row r="24" spans="1:6" s="137" customFormat="1" ht="15">
      <c r="A24" s="255"/>
      <c r="B24" s="135">
        <v>3</v>
      </c>
      <c r="C24" s="136" t="s">
        <v>363</v>
      </c>
      <c r="D24" s="59">
        <v>8775</v>
      </c>
      <c r="E24" s="59">
        <v>8775</v>
      </c>
      <c r="F24" s="256">
        <v>8822</v>
      </c>
    </row>
    <row r="25" spans="1:6" s="137" customFormat="1" ht="30">
      <c r="A25" s="255"/>
      <c r="B25" s="413">
        <v>4</v>
      </c>
      <c r="C25" s="136" t="s">
        <v>394</v>
      </c>
      <c r="D25" s="59"/>
      <c r="E25" s="59">
        <v>17904</v>
      </c>
      <c r="F25" s="256">
        <v>17904</v>
      </c>
    </row>
    <row r="26" spans="1:6" s="137" customFormat="1" ht="15.75" thickBot="1">
      <c r="A26" s="409"/>
      <c r="B26" s="324">
        <v>5</v>
      </c>
      <c r="C26" s="410" t="s">
        <v>395</v>
      </c>
      <c r="D26" s="411"/>
      <c r="E26" s="411"/>
      <c r="F26" s="412">
        <v>3138</v>
      </c>
    </row>
    <row r="27" spans="1:6" s="134" customFormat="1" ht="15" customHeight="1" thickBot="1">
      <c r="A27" s="247">
        <v>4</v>
      </c>
      <c r="B27" s="248"/>
      <c r="C27" s="249" t="s">
        <v>128</v>
      </c>
      <c r="D27" s="250">
        <f>SUM(D28:D33)</f>
        <v>56525</v>
      </c>
      <c r="E27" s="250">
        <f>SUM(E28:E33)</f>
        <v>88887</v>
      </c>
      <c r="F27" s="251">
        <f>SUM(F28:F33)</f>
        <v>88887</v>
      </c>
    </row>
    <row r="28" spans="1:6" s="137" customFormat="1" ht="15">
      <c r="A28" s="255"/>
      <c r="B28" s="135">
        <v>1</v>
      </c>
      <c r="C28" s="136" t="s">
        <v>129</v>
      </c>
      <c r="D28" s="59">
        <v>44016</v>
      </c>
      <c r="E28" s="59">
        <v>42743</v>
      </c>
      <c r="F28" s="256">
        <v>42743</v>
      </c>
    </row>
    <row r="29" spans="1:6" s="137" customFormat="1" ht="20.25" customHeight="1">
      <c r="A29" s="255"/>
      <c r="B29" s="135">
        <v>2</v>
      </c>
      <c r="C29" s="136" t="s">
        <v>320</v>
      </c>
      <c r="D29" s="59">
        <v>9062</v>
      </c>
      <c r="E29" s="59">
        <v>9814</v>
      </c>
      <c r="F29" s="256">
        <v>9814</v>
      </c>
    </row>
    <row r="30" spans="1:6" s="137" customFormat="1" ht="18.75" customHeight="1">
      <c r="A30" s="255"/>
      <c r="B30" s="135">
        <v>3</v>
      </c>
      <c r="C30" s="136" t="s">
        <v>130</v>
      </c>
      <c r="D30" s="59"/>
      <c r="E30" s="59">
        <v>19417</v>
      </c>
      <c r="F30" s="256">
        <v>19417</v>
      </c>
    </row>
    <row r="31" spans="1:6" s="137" customFormat="1" ht="18.75" customHeight="1">
      <c r="A31" s="255"/>
      <c r="B31" s="135">
        <v>4</v>
      </c>
      <c r="C31" s="136" t="s">
        <v>131</v>
      </c>
      <c r="D31" s="59">
        <v>3447</v>
      </c>
      <c r="E31" s="59">
        <v>5714</v>
      </c>
      <c r="F31" s="256">
        <v>5714</v>
      </c>
    </row>
    <row r="32" spans="1:6" s="137" customFormat="1" ht="15">
      <c r="A32" s="255"/>
      <c r="B32" s="135">
        <v>5</v>
      </c>
      <c r="C32" s="136" t="s">
        <v>132</v>
      </c>
      <c r="D32" s="59"/>
      <c r="E32" s="59"/>
      <c r="F32" s="256"/>
    </row>
    <row r="33" spans="1:6" s="137" customFormat="1" ht="15.75" thickBot="1">
      <c r="A33" s="255"/>
      <c r="B33" s="135">
        <v>6</v>
      </c>
      <c r="C33" s="136" t="s">
        <v>396</v>
      </c>
      <c r="D33" s="59"/>
      <c r="E33" s="59">
        <v>11199</v>
      </c>
      <c r="F33" s="256">
        <v>11199</v>
      </c>
    </row>
    <row r="34" spans="1:6" s="137" customFormat="1" ht="15.75" thickBot="1">
      <c r="A34" s="247">
        <v>5</v>
      </c>
      <c r="B34" s="248"/>
      <c r="C34" s="249" t="s">
        <v>134</v>
      </c>
      <c r="D34" s="250">
        <f>SUM(D35:D36)</f>
        <v>46606</v>
      </c>
      <c r="E34" s="250">
        <f>SUM(E35:E36)</f>
        <v>26464</v>
      </c>
      <c r="F34" s="251">
        <f>SUM(F35:F36)</f>
        <v>1700</v>
      </c>
    </row>
    <row r="35" spans="1:6" s="134" customFormat="1" ht="15">
      <c r="A35" s="255"/>
      <c r="B35" s="135">
        <v>1</v>
      </c>
      <c r="C35" s="136" t="s">
        <v>135</v>
      </c>
      <c r="D35" s="59">
        <v>26146</v>
      </c>
      <c r="E35" s="59">
        <v>6004</v>
      </c>
      <c r="F35" s="256"/>
    </row>
    <row r="36" spans="1:6" s="137" customFormat="1" ht="15.75" thickBot="1">
      <c r="A36" s="255"/>
      <c r="B36" s="135">
        <v>2</v>
      </c>
      <c r="C36" s="136" t="s">
        <v>136</v>
      </c>
      <c r="D36" s="59">
        <v>20460</v>
      </c>
      <c r="E36" s="59">
        <v>20460</v>
      </c>
      <c r="F36" s="256">
        <v>1700</v>
      </c>
    </row>
    <row r="37" spans="1:6" s="137" customFormat="1" ht="15.75" thickBot="1">
      <c r="A37" s="252"/>
      <c r="B37" s="253"/>
      <c r="C37" s="254" t="s">
        <v>78</v>
      </c>
      <c r="D37" s="380">
        <f>D9+D18+D21+D27+D34</f>
        <v>163952</v>
      </c>
      <c r="E37" s="380">
        <f>E9+E18+E21+E27+E34</f>
        <v>199034</v>
      </c>
      <c r="F37" s="381">
        <f>F9+F18+F21+F27+F34</f>
        <v>179081</v>
      </c>
    </row>
    <row r="38" spans="1:6" s="137" customFormat="1" ht="15.75" thickBot="1">
      <c r="A38" s="98"/>
      <c r="B38" s="95"/>
      <c r="C38" s="95"/>
      <c r="D38" s="95"/>
      <c r="E38" s="95"/>
      <c r="F38" s="95"/>
    </row>
    <row r="39" spans="1:6" ht="16.5" thickBot="1">
      <c r="A39" s="243"/>
      <c r="B39" s="244"/>
      <c r="C39" s="244" t="s">
        <v>137</v>
      </c>
      <c r="D39" s="245"/>
      <c r="E39" s="245"/>
      <c r="F39" s="246"/>
    </row>
    <row r="40" spans="1:6" s="94" customFormat="1" ht="16.5" thickBot="1">
      <c r="A40" s="247">
        <v>6</v>
      </c>
      <c r="B40" s="248"/>
      <c r="C40" s="249" t="s">
        <v>138</v>
      </c>
      <c r="D40" s="164">
        <f>SUM(D41:D43)</f>
        <v>92249</v>
      </c>
      <c r="E40" s="164">
        <f>SUM(E41:E43)</f>
        <v>99921</v>
      </c>
      <c r="F40" s="163">
        <f>SUM(F41:F43)</f>
        <v>98633</v>
      </c>
    </row>
    <row r="41" spans="1:6" s="138" customFormat="1" ht="15" customHeight="1">
      <c r="A41" s="255"/>
      <c r="B41" s="135">
        <v>1</v>
      </c>
      <c r="C41" s="136" t="s">
        <v>139</v>
      </c>
      <c r="D41" s="22">
        <v>47523</v>
      </c>
      <c r="E41" s="22">
        <v>50970</v>
      </c>
      <c r="F41" s="23">
        <v>50672</v>
      </c>
    </row>
    <row r="42" spans="1:6" ht="15" customHeight="1">
      <c r="A42" s="255"/>
      <c r="B42" s="135">
        <v>2</v>
      </c>
      <c r="C42" s="136" t="s">
        <v>140</v>
      </c>
      <c r="D42" s="22">
        <v>15357</v>
      </c>
      <c r="E42" s="22">
        <v>15478</v>
      </c>
      <c r="F42" s="23">
        <v>14825</v>
      </c>
    </row>
    <row r="43" spans="1:6" ht="15" customHeight="1" thickBot="1">
      <c r="A43" s="255"/>
      <c r="B43" s="135">
        <v>3</v>
      </c>
      <c r="C43" s="136" t="s">
        <v>399</v>
      </c>
      <c r="D43" s="22">
        <v>29369</v>
      </c>
      <c r="E43" s="22">
        <v>33473</v>
      </c>
      <c r="F43" s="23">
        <v>33136</v>
      </c>
    </row>
    <row r="44" spans="1:6" ht="15" customHeight="1" thickBot="1">
      <c r="A44" s="247">
        <v>7</v>
      </c>
      <c r="B44" s="248"/>
      <c r="C44" s="249" t="s">
        <v>141</v>
      </c>
      <c r="D44" s="164">
        <f>SUM(D45:D46)</f>
        <v>11003</v>
      </c>
      <c r="E44" s="164">
        <f>SUM(E45:E46)</f>
        <v>11554</v>
      </c>
      <c r="F44" s="163">
        <f>SUM(F45:F46)</f>
        <v>11518</v>
      </c>
    </row>
    <row r="45" spans="1:6" s="138" customFormat="1" ht="15" customHeight="1">
      <c r="A45" s="255"/>
      <c r="B45" s="135">
        <v>1</v>
      </c>
      <c r="C45" s="136" t="s">
        <v>142</v>
      </c>
      <c r="D45" s="22">
        <v>10728</v>
      </c>
      <c r="E45" s="22">
        <v>11126</v>
      </c>
      <c r="F45" s="23">
        <v>11204</v>
      </c>
    </row>
    <row r="46" spans="1:6" ht="15" customHeight="1" thickBot="1">
      <c r="A46" s="255"/>
      <c r="B46" s="135">
        <v>2</v>
      </c>
      <c r="C46" s="136" t="s">
        <v>143</v>
      </c>
      <c r="D46" s="22">
        <v>275</v>
      </c>
      <c r="E46" s="22">
        <v>428</v>
      </c>
      <c r="F46" s="23">
        <v>314</v>
      </c>
    </row>
    <row r="47" spans="1:6" ht="15" customHeight="1" thickBot="1">
      <c r="A47" s="247">
        <v>8</v>
      </c>
      <c r="B47" s="248"/>
      <c r="C47" s="249" t="s">
        <v>145</v>
      </c>
      <c r="D47" s="164">
        <f>SUM(D48:D50)</f>
        <v>27609</v>
      </c>
      <c r="E47" s="164">
        <f>SUM(E48:E50)</f>
        <v>56492</v>
      </c>
      <c r="F47" s="163">
        <f>SUM(F48:F50)</f>
        <v>36016</v>
      </c>
    </row>
    <row r="48" spans="1:6" s="138" customFormat="1" ht="15" customHeight="1">
      <c r="A48" s="255"/>
      <c r="B48" s="135">
        <v>1</v>
      </c>
      <c r="C48" s="136" t="s">
        <v>146</v>
      </c>
      <c r="D48" s="22">
        <v>27609</v>
      </c>
      <c r="E48" s="22">
        <v>56492</v>
      </c>
      <c r="F48" s="23">
        <v>36016</v>
      </c>
    </row>
    <row r="49" spans="1:6" ht="15" customHeight="1">
      <c r="A49" s="255"/>
      <c r="B49" s="135">
        <v>2</v>
      </c>
      <c r="C49" s="136" t="s">
        <v>147</v>
      </c>
      <c r="D49" s="22"/>
      <c r="E49" s="22"/>
      <c r="F49" s="23"/>
    </row>
    <row r="50" spans="1:6" ht="15" customHeight="1" thickBot="1">
      <c r="A50" s="255"/>
      <c r="B50" s="135">
        <v>3</v>
      </c>
      <c r="C50" s="136" t="s">
        <v>148</v>
      </c>
      <c r="D50" s="22"/>
      <c r="E50" s="22"/>
      <c r="F50" s="23"/>
    </row>
    <row r="51" spans="1:6" ht="15" customHeight="1" thickBot="1">
      <c r="A51" s="247">
        <v>9</v>
      </c>
      <c r="B51" s="248"/>
      <c r="C51" s="249" t="s">
        <v>149</v>
      </c>
      <c r="D51" s="164">
        <f>SUM(D52:D53)</f>
        <v>2951</v>
      </c>
      <c r="E51" s="164">
        <f>SUM(E52:E53)</f>
        <v>801</v>
      </c>
      <c r="F51" s="163">
        <f>SUM(F52:F53)</f>
        <v>0</v>
      </c>
    </row>
    <row r="52" spans="1:6" s="138" customFormat="1" ht="15" customHeight="1">
      <c r="A52" s="255"/>
      <c r="B52" s="135">
        <v>1</v>
      </c>
      <c r="C52" s="136" t="s">
        <v>150</v>
      </c>
      <c r="D52" s="22"/>
      <c r="E52" s="22"/>
      <c r="F52" s="23"/>
    </row>
    <row r="53" spans="1:6" ht="15" customHeight="1" thickBot="1">
      <c r="A53" s="255"/>
      <c r="B53" s="135">
        <v>2</v>
      </c>
      <c r="C53" s="136" t="s">
        <v>151</v>
      </c>
      <c r="D53" s="22">
        <v>2951</v>
      </c>
      <c r="E53" s="22">
        <v>801</v>
      </c>
      <c r="F53" s="23"/>
    </row>
    <row r="54" spans="1:6" ht="15" customHeight="1" thickBot="1">
      <c r="A54" s="247">
        <v>10</v>
      </c>
      <c r="B54" s="248"/>
      <c r="C54" s="249" t="s">
        <v>152</v>
      </c>
      <c r="D54" s="164">
        <f>SUM(D55:D56)</f>
        <v>4005</v>
      </c>
      <c r="E54" s="164">
        <f>SUM(E55:E56)</f>
        <v>4005</v>
      </c>
      <c r="F54" s="163">
        <f>SUM(F55:F56)</f>
        <v>2918</v>
      </c>
    </row>
    <row r="55" spans="1:6" s="138" customFormat="1" ht="15" customHeight="1">
      <c r="A55" s="255"/>
      <c r="B55" s="135">
        <v>1</v>
      </c>
      <c r="C55" s="136" t="s">
        <v>153</v>
      </c>
      <c r="D55" s="22">
        <v>3429</v>
      </c>
      <c r="E55" s="22">
        <v>3429</v>
      </c>
      <c r="F55" s="23">
        <v>642</v>
      </c>
    </row>
    <row r="56" spans="1:6" ht="15" customHeight="1" thickBot="1">
      <c r="A56" s="255"/>
      <c r="B56" s="135">
        <v>2</v>
      </c>
      <c r="C56" s="136" t="s">
        <v>154</v>
      </c>
      <c r="D56" s="22">
        <v>576</v>
      </c>
      <c r="E56" s="22">
        <v>576</v>
      </c>
      <c r="F56" s="23">
        <v>2276</v>
      </c>
    </row>
    <row r="57" spans="1:6" ht="15" customHeight="1" thickBot="1">
      <c r="A57" s="247">
        <v>11</v>
      </c>
      <c r="B57" s="248">
        <v>1</v>
      </c>
      <c r="C57" s="249" t="s">
        <v>155</v>
      </c>
      <c r="D57" s="257">
        <v>26135</v>
      </c>
      <c r="E57" s="257">
        <v>26261</v>
      </c>
      <c r="F57" s="258">
        <v>25628</v>
      </c>
    </row>
    <row r="58" spans="1:6" s="138" customFormat="1" ht="16.5" thickBot="1">
      <c r="A58" s="252"/>
      <c r="B58" s="253"/>
      <c r="C58" s="259" t="s">
        <v>156</v>
      </c>
      <c r="D58" s="286">
        <f>D40+D44+D47+D51+D54+D57</f>
        <v>163952</v>
      </c>
      <c r="E58" s="286">
        <f>E40+E44+E47+E51+E54+E57</f>
        <v>199034</v>
      </c>
      <c r="F58" s="287">
        <f>F40+F44+F47+F51+F54+F57</f>
        <v>174713</v>
      </c>
    </row>
    <row r="59" ht="13.5" thickBot="1"/>
    <row r="60" spans="1:6" ht="16.5" thickBot="1">
      <c r="A60" s="155" t="s">
        <v>157</v>
      </c>
      <c r="B60" s="156"/>
      <c r="C60" s="157"/>
      <c r="D60" s="158">
        <v>24</v>
      </c>
      <c r="E60" s="158">
        <v>26</v>
      </c>
      <c r="F60" s="159">
        <v>26</v>
      </c>
    </row>
  </sheetData>
  <sheetProtection sheet="1" objects="1" scenarios="1"/>
  <printOptions horizontalCentered="1"/>
  <pageMargins left="0.8" right="0.51" top="1.27" bottom="0.984251968503937" header="0.7874015748031497" footer="0.9055118110236221"/>
  <pageSetup horizontalDpi="300" verticalDpi="300" orientation="portrait" paperSize="9" scale="95" r:id="rId1"/>
  <rowBreaks count="1" manualBreakCount="1">
    <brk id="37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11.50390625" style="98" customWidth="1"/>
    <col min="2" max="2" width="8.50390625" style="95" customWidth="1"/>
    <col min="3" max="3" width="37.875" style="95" customWidth="1"/>
    <col min="4" max="6" width="12.875" style="95" customWidth="1"/>
    <col min="7" max="16384" width="9.375" style="95" customWidth="1"/>
  </cols>
  <sheetData>
    <row r="1" spans="1:6" s="129" customFormat="1" ht="21" customHeight="1" thickBot="1">
      <c r="A1" s="128"/>
      <c r="D1" s="130"/>
      <c r="E1" s="130"/>
      <c r="F1" s="130" t="s">
        <v>165</v>
      </c>
    </row>
    <row r="2" spans="1:6" s="131" customFormat="1" ht="15.75">
      <c r="A2" s="145" t="s">
        <v>104</v>
      </c>
      <c r="B2" s="146"/>
      <c r="C2" s="427" t="s">
        <v>322</v>
      </c>
      <c r="D2" s="428"/>
      <c r="E2" s="429"/>
      <c r="F2" s="149" t="s">
        <v>164</v>
      </c>
    </row>
    <row r="3" spans="1:6" s="131" customFormat="1" ht="16.5" thickBot="1">
      <c r="A3" s="415" t="s">
        <v>106</v>
      </c>
      <c r="B3" s="151"/>
      <c r="C3" s="430" t="s">
        <v>401</v>
      </c>
      <c r="D3" s="431"/>
      <c r="E3" s="268"/>
      <c r="F3" s="269"/>
    </row>
    <row r="4" spans="4:6" s="132" customFormat="1" ht="21" customHeight="1" thickBot="1">
      <c r="D4" s="133"/>
      <c r="E4" s="133"/>
      <c r="F4" s="133" t="s">
        <v>108</v>
      </c>
    </row>
    <row r="5" spans="1:6" ht="38.25">
      <c r="A5" s="231" t="s">
        <v>109</v>
      </c>
      <c r="B5" s="232" t="s">
        <v>110</v>
      </c>
      <c r="C5" s="233" t="s">
        <v>111</v>
      </c>
      <c r="D5" s="234" t="s">
        <v>112</v>
      </c>
      <c r="E5" s="382" t="s">
        <v>113</v>
      </c>
      <c r="F5" s="383" t="s">
        <v>7</v>
      </c>
    </row>
    <row r="6" spans="1:6" ht="16.5" thickBot="1">
      <c r="A6" s="236" t="s">
        <v>114</v>
      </c>
      <c r="B6" s="237"/>
      <c r="C6" s="238"/>
      <c r="D6" s="239" t="s">
        <v>115</v>
      </c>
      <c r="E6" s="240"/>
      <c r="F6" s="241"/>
    </row>
    <row r="7" spans="1:6" s="94" customFormat="1" ht="16.5" thickBot="1">
      <c r="A7" s="92">
        <v>1</v>
      </c>
      <c r="B7" s="242">
        <v>2</v>
      </c>
      <c r="C7" s="242">
        <v>3</v>
      </c>
      <c r="D7" s="242">
        <v>4</v>
      </c>
      <c r="E7" s="242">
        <v>5</v>
      </c>
      <c r="F7" s="93">
        <v>6</v>
      </c>
    </row>
    <row r="8" spans="1:6" s="139" customFormat="1" ht="16.5" thickBot="1">
      <c r="A8" s="262"/>
      <c r="B8" s="263"/>
      <c r="C8" s="263" t="s">
        <v>116</v>
      </c>
      <c r="D8" s="264"/>
      <c r="E8" s="264"/>
      <c r="F8" s="265"/>
    </row>
    <row r="9" spans="1:6" s="138" customFormat="1" ht="16.5" thickBot="1">
      <c r="A9" s="160">
        <v>1</v>
      </c>
      <c r="B9" s="161"/>
      <c r="C9" s="162" t="s">
        <v>117</v>
      </c>
      <c r="D9" s="164">
        <f>SUM(D10:D13)</f>
        <v>47</v>
      </c>
      <c r="E9" s="164">
        <f>SUM(E10:E13)</f>
        <v>47</v>
      </c>
      <c r="F9" s="163">
        <f>SUM(F10:F13)</f>
        <v>47</v>
      </c>
    </row>
    <row r="10" spans="1:6" ht="15.75">
      <c r="A10" s="266"/>
      <c r="B10" s="142">
        <v>1</v>
      </c>
      <c r="C10" s="143" t="s">
        <v>118</v>
      </c>
      <c r="D10" s="22"/>
      <c r="E10" s="22"/>
      <c r="F10" s="23"/>
    </row>
    <row r="11" spans="1:6" ht="15.75">
      <c r="A11" s="266"/>
      <c r="B11" s="142">
        <v>2</v>
      </c>
      <c r="C11" s="143" t="s">
        <v>119</v>
      </c>
      <c r="D11" s="22"/>
      <c r="E11" s="22"/>
      <c r="F11" s="23"/>
    </row>
    <row r="12" spans="1:6" ht="15.75">
      <c r="A12" s="266"/>
      <c r="B12" s="142">
        <v>3</v>
      </c>
      <c r="C12" s="143" t="s">
        <v>158</v>
      </c>
      <c r="D12" s="22"/>
      <c r="E12" s="22"/>
      <c r="F12" s="23"/>
    </row>
    <row r="13" spans="1:6" s="138" customFormat="1" ht="16.5" thickBot="1">
      <c r="A13" s="266"/>
      <c r="B13" s="142">
        <v>4</v>
      </c>
      <c r="C13" s="143" t="s">
        <v>120</v>
      </c>
      <c r="D13" s="22">
        <v>47</v>
      </c>
      <c r="E13" s="22">
        <v>47</v>
      </c>
      <c r="F13" s="23">
        <v>47</v>
      </c>
    </row>
    <row r="14" spans="1:6" ht="16.5" thickBot="1">
      <c r="A14" s="160">
        <v>2</v>
      </c>
      <c r="B14" s="161"/>
      <c r="C14" s="162" t="s">
        <v>126</v>
      </c>
      <c r="D14" s="164">
        <f>SUM(D15:D16)</f>
        <v>0</v>
      </c>
      <c r="E14" s="164">
        <f>SUM(E15:E16)</f>
        <v>744</v>
      </c>
      <c r="F14" s="163">
        <f>SUM(F15:F16)</f>
        <v>749</v>
      </c>
    </row>
    <row r="15" spans="1:6" ht="15.75">
      <c r="A15" s="266"/>
      <c r="B15" s="142">
        <v>1</v>
      </c>
      <c r="C15" s="143" t="s">
        <v>159</v>
      </c>
      <c r="D15" s="22"/>
      <c r="E15" s="22">
        <v>744</v>
      </c>
      <c r="F15" s="23">
        <v>749</v>
      </c>
    </row>
    <row r="16" spans="1:6" s="138" customFormat="1" ht="16.5" thickBot="1">
      <c r="A16" s="266"/>
      <c r="B16" s="142">
        <v>2</v>
      </c>
      <c r="C16" s="143" t="s">
        <v>160</v>
      </c>
      <c r="D16" s="22"/>
      <c r="E16" s="22"/>
      <c r="F16" s="23"/>
    </row>
    <row r="17" spans="1:6" s="137" customFormat="1" ht="16.5" thickBot="1">
      <c r="A17" s="267">
        <v>3</v>
      </c>
      <c r="B17" s="140">
        <v>1</v>
      </c>
      <c r="C17" s="141" t="s">
        <v>161</v>
      </c>
      <c r="D17" s="257">
        <v>26135</v>
      </c>
      <c r="E17" s="257">
        <v>26261</v>
      </c>
      <c r="F17" s="258">
        <v>25628</v>
      </c>
    </row>
    <row r="18" spans="1:6" s="139" customFormat="1" ht="16.5" thickBot="1">
      <c r="A18" s="260"/>
      <c r="B18" s="261"/>
      <c r="C18" s="254" t="s">
        <v>78</v>
      </c>
      <c r="D18" s="288">
        <f>D9+D14+D17</f>
        <v>26182</v>
      </c>
      <c r="E18" s="288">
        <f>E9+E14+E17</f>
        <v>27052</v>
      </c>
      <c r="F18" s="289">
        <f>F9+F14+F17</f>
        <v>26424</v>
      </c>
    </row>
    <row r="19" spans="1:6" s="138" customFormat="1" ht="16.5" thickBot="1">
      <c r="A19" s="262"/>
      <c r="B19" s="263"/>
      <c r="C19" s="263" t="s">
        <v>137</v>
      </c>
      <c r="D19" s="264"/>
      <c r="E19" s="264"/>
      <c r="F19" s="265"/>
    </row>
    <row r="20" spans="1:6" ht="16.5" thickBot="1">
      <c r="A20" s="160">
        <v>4</v>
      </c>
      <c r="B20" s="161"/>
      <c r="C20" s="162" t="s">
        <v>138</v>
      </c>
      <c r="D20" s="164">
        <f>SUM(D21:D23)</f>
        <v>26182</v>
      </c>
      <c r="E20" s="164">
        <f>SUM(E21:E23)</f>
        <v>27052</v>
      </c>
      <c r="F20" s="163">
        <f>SUM(F21:F23)</f>
        <v>26340</v>
      </c>
    </row>
    <row r="21" spans="1:6" ht="15.75">
      <c r="A21" s="266"/>
      <c r="B21" s="142">
        <v>1</v>
      </c>
      <c r="C21" s="143" t="s">
        <v>162</v>
      </c>
      <c r="D21" s="22">
        <v>19628</v>
      </c>
      <c r="E21" s="22">
        <v>20276</v>
      </c>
      <c r="F21" s="23">
        <v>19945</v>
      </c>
    </row>
    <row r="22" spans="1:6" ht="15.75">
      <c r="A22" s="266"/>
      <c r="B22" s="142">
        <v>2</v>
      </c>
      <c r="C22" s="143" t="s">
        <v>140</v>
      </c>
      <c r="D22" s="22">
        <v>5991</v>
      </c>
      <c r="E22" s="22">
        <v>6055</v>
      </c>
      <c r="F22" s="23">
        <v>5725</v>
      </c>
    </row>
    <row r="23" spans="1:6" s="138" customFormat="1" ht="16.5" thickBot="1">
      <c r="A23" s="266"/>
      <c r="B23" s="142">
        <v>3</v>
      </c>
      <c r="C23" s="143" t="s">
        <v>163</v>
      </c>
      <c r="D23" s="22">
        <v>563</v>
      </c>
      <c r="E23" s="22">
        <v>721</v>
      </c>
      <c r="F23" s="23">
        <v>670</v>
      </c>
    </row>
    <row r="24" spans="1:6" ht="16.5" thickBot="1">
      <c r="A24" s="160">
        <v>5</v>
      </c>
      <c r="B24" s="161"/>
      <c r="C24" s="162" t="s">
        <v>141</v>
      </c>
      <c r="D24" s="164">
        <f>SUM(D25:D27)</f>
        <v>0</v>
      </c>
      <c r="E24" s="164">
        <f>SUM(E25:E27)</f>
        <v>0</v>
      </c>
      <c r="F24" s="163">
        <f>SUM(F25:F27)</f>
        <v>0</v>
      </c>
    </row>
    <row r="25" spans="1:6" ht="25.5">
      <c r="A25" s="266"/>
      <c r="B25" s="142">
        <v>1</v>
      </c>
      <c r="C25" s="143" t="s">
        <v>142</v>
      </c>
      <c r="D25" s="22"/>
      <c r="E25" s="22"/>
      <c r="F25" s="23"/>
    </row>
    <row r="26" spans="1:6" ht="15.75">
      <c r="A26" s="266"/>
      <c r="B26" s="142">
        <v>2</v>
      </c>
      <c r="C26" s="143" t="s">
        <v>143</v>
      </c>
      <c r="D26" s="22"/>
      <c r="E26" s="22"/>
      <c r="F26" s="23"/>
    </row>
    <row r="27" spans="1:6" s="138" customFormat="1" ht="16.5" thickBot="1">
      <c r="A27" s="266"/>
      <c r="B27" s="142">
        <v>3</v>
      </c>
      <c r="C27" s="143" t="s">
        <v>144</v>
      </c>
      <c r="D27" s="22"/>
      <c r="E27" s="22"/>
      <c r="F27" s="23"/>
    </row>
    <row r="28" spans="1:6" ht="16.5" thickBot="1">
      <c r="A28" s="160">
        <v>6</v>
      </c>
      <c r="B28" s="161"/>
      <c r="C28" s="162" t="s">
        <v>145</v>
      </c>
      <c r="D28" s="164">
        <f>SUM(D29:D31)</f>
        <v>0</v>
      </c>
      <c r="E28" s="164">
        <f>SUM(E29:E31)</f>
        <v>0</v>
      </c>
      <c r="F28" s="163">
        <f>SUM(F29:F31)</f>
        <v>0</v>
      </c>
    </row>
    <row r="29" spans="1:6" ht="15.75">
      <c r="A29" s="266"/>
      <c r="B29" s="142">
        <v>1</v>
      </c>
      <c r="C29" s="143" t="s">
        <v>146</v>
      </c>
      <c r="D29" s="22"/>
      <c r="E29" s="22"/>
      <c r="F29" s="23"/>
    </row>
    <row r="30" spans="1:6" ht="15.75">
      <c r="A30" s="266"/>
      <c r="B30" s="142">
        <v>2</v>
      </c>
      <c r="C30" s="143" t="s">
        <v>147</v>
      </c>
      <c r="D30" s="22"/>
      <c r="E30" s="22"/>
      <c r="F30" s="23"/>
    </row>
    <row r="31" spans="1:6" ht="16.5" thickBot="1">
      <c r="A31" s="266"/>
      <c r="B31" s="142">
        <v>3</v>
      </c>
      <c r="C31" s="143" t="s">
        <v>148</v>
      </c>
      <c r="D31" s="22"/>
      <c r="E31" s="22"/>
      <c r="F31" s="23"/>
    </row>
    <row r="32" spans="1:6" ht="16.5" thickBot="1">
      <c r="A32" s="252"/>
      <c r="B32" s="253"/>
      <c r="C32" s="259" t="s">
        <v>156</v>
      </c>
      <c r="D32" s="286">
        <f>D20+D24+D28</f>
        <v>26182</v>
      </c>
      <c r="E32" s="286">
        <f>E20+E24+E28</f>
        <v>27052</v>
      </c>
      <c r="F32" s="287">
        <f>F20+F24+F28</f>
        <v>26340</v>
      </c>
    </row>
    <row r="33" ht="13.5" thickBot="1"/>
    <row r="34" spans="1:6" ht="16.5" thickBot="1">
      <c r="A34" s="155" t="s">
        <v>157</v>
      </c>
      <c r="B34" s="156"/>
      <c r="C34" s="157"/>
      <c r="D34" s="158">
        <v>8</v>
      </c>
      <c r="E34" s="158">
        <v>8</v>
      </c>
      <c r="F34" s="159">
        <v>8</v>
      </c>
    </row>
  </sheetData>
  <sheetProtection sheet="1" objects="1" scenarios="1"/>
  <mergeCells count="2">
    <mergeCell ref="C2:E2"/>
    <mergeCell ref="C3:D3"/>
  </mergeCells>
  <printOptions horizontalCentered="1"/>
  <pageMargins left="0.98" right="0.63" top="1.27" bottom="0.984251968503937" header="0.7874015748031497" footer="0.9055118110236221"/>
  <pageSetup horizontalDpi="300" verticalDpi="300" orientation="portrait" paperSize="9" scale="95" r:id="rId1"/>
  <rowBreaks count="2" manualBreakCount="2">
    <brk id="168" max="65535" man="1"/>
    <brk id="20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90" zoomScaleNormal="90" workbookViewId="0" topLeftCell="A1">
      <selection activeCell="E11" sqref="E11"/>
    </sheetView>
  </sheetViews>
  <sheetFormatPr defaultColWidth="9.00390625" defaultRowHeight="12.75"/>
  <cols>
    <col min="1" max="1" width="39.125" style="29" customWidth="1"/>
    <col min="2" max="2" width="12.00390625" style="30" customWidth="1"/>
    <col min="3" max="3" width="15.375" style="30" customWidth="1"/>
    <col min="4" max="4" width="14.00390625" style="30" customWidth="1"/>
    <col min="5" max="5" width="15.125" style="30" customWidth="1"/>
    <col min="6" max="7" width="12.875" style="30" customWidth="1"/>
    <col min="8" max="8" width="13.875" style="30" customWidth="1"/>
    <col min="9" max="16384" width="9.375" style="30" customWidth="1"/>
  </cols>
  <sheetData>
    <row r="1" spans="4:5" ht="13.5" customHeight="1" thickBot="1">
      <c r="D1" s="432" t="s">
        <v>0</v>
      </c>
      <c r="E1" s="432"/>
    </row>
    <row r="2" spans="1:5" s="67" customFormat="1" ht="44.25" customHeight="1" thickBot="1">
      <c r="A2" s="64" t="s">
        <v>166</v>
      </c>
      <c r="B2" s="65" t="s">
        <v>167</v>
      </c>
      <c r="C2" s="66" t="s">
        <v>168</v>
      </c>
      <c r="D2" s="66" t="s">
        <v>402</v>
      </c>
      <c r="E2" s="51" t="s">
        <v>404</v>
      </c>
    </row>
    <row r="3" spans="1:5" ht="18" customHeight="1">
      <c r="A3" s="68" t="s">
        <v>372</v>
      </c>
      <c r="B3" s="20">
        <v>25000</v>
      </c>
      <c r="C3" s="384" t="s">
        <v>373</v>
      </c>
      <c r="D3" s="20">
        <v>6352</v>
      </c>
      <c r="E3" s="21">
        <v>200</v>
      </c>
    </row>
    <row r="4" spans="1:5" ht="18" customHeight="1">
      <c r="A4" s="69" t="s">
        <v>403</v>
      </c>
      <c r="B4" s="22">
        <v>105</v>
      </c>
      <c r="C4" s="22">
        <v>2009</v>
      </c>
      <c r="D4" s="22">
        <v>105</v>
      </c>
      <c r="E4" s="23">
        <v>105</v>
      </c>
    </row>
    <row r="5" spans="1:5" ht="18" customHeight="1">
      <c r="A5" s="69" t="s">
        <v>405</v>
      </c>
      <c r="B5" s="22">
        <v>140</v>
      </c>
      <c r="C5" s="22">
        <v>2009</v>
      </c>
      <c r="D5" s="22">
        <v>140</v>
      </c>
      <c r="E5" s="23">
        <v>140</v>
      </c>
    </row>
    <row r="6" spans="1:5" ht="18" customHeight="1">
      <c r="A6" s="69" t="s">
        <v>406</v>
      </c>
      <c r="B6" s="22">
        <v>200</v>
      </c>
      <c r="C6" s="22">
        <v>2009</v>
      </c>
      <c r="D6" s="22">
        <v>200</v>
      </c>
      <c r="E6" s="23">
        <v>200</v>
      </c>
    </row>
    <row r="7" spans="1:5" ht="18" customHeight="1">
      <c r="A7" s="69" t="s">
        <v>407</v>
      </c>
      <c r="B7" s="22">
        <v>917</v>
      </c>
      <c r="C7" s="22">
        <v>2009</v>
      </c>
      <c r="D7" s="22">
        <v>917</v>
      </c>
      <c r="E7" s="23">
        <v>917</v>
      </c>
    </row>
    <row r="8" spans="1:5" ht="18" customHeight="1">
      <c r="A8" s="69" t="s">
        <v>410</v>
      </c>
      <c r="B8" s="22">
        <v>12443</v>
      </c>
      <c r="C8" s="22" t="s">
        <v>409</v>
      </c>
      <c r="D8" s="22">
        <v>12443</v>
      </c>
      <c r="E8" s="23">
        <v>12443</v>
      </c>
    </row>
    <row r="9" spans="1:5" ht="18" customHeight="1">
      <c r="A9" s="69" t="s">
        <v>412</v>
      </c>
      <c r="B9" s="22">
        <v>2600</v>
      </c>
      <c r="C9" s="22">
        <v>2009</v>
      </c>
      <c r="D9" s="22">
        <v>2600</v>
      </c>
      <c r="E9" s="23">
        <v>2600</v>
      </c>
    </row>
    <row r="10" spans="1:5" ht="18" customHeight="1">
      <c r="A10" s="69" t="s">
        <v>408</v>
      </c>
      <c r="B10" s="22">
        <v>1072</v>
      </c>
      <c r="C10" s="22" t="s">
        <v>409</v>
      </c>
      <c r="D10" s="22">
        <v>1072</v>
      </c>
      <c r="E10" s="23">
        <v>1072</v>
      </c>
    </row>
    <row r="11" spans="1:5" ht="18" customHeight="1">
      <c r="A11" s="69" t="s">
        <v>411</v>
      </c>
      <c r="B11" s="22">
        <v>18278</v>
      </c>
      <c r="C11" s="22" t="s">
        <v>409</v>
      </c>
      <c r="D11" s="22">
        <v>18278</v>
      </c>
      <c r="E11" s="23">
        <v>18279</v>
      </c>
    </row>
    <row r="12" spans="1:5" ht="18" customHeight="1">
      <c r="A12" s="69" t="s">
        <v>413</v>
      </c>
      <c r="B12" s="22">
        <v>14604</v>
      </c>
      <c r="C12" s="22" t="s">
        <v>414</v>
      </c>
      <c r="D12" s="22">
        <v>60</v>
      </c>
      <c r="E12" s="23">
        <v>60</v>
      </c>
    </row>
    <row r="13" spans="1:5" ht="18" customHeight="1">
      <c r="A13" s="69"/>
      <c r="B13" s="22"/>
      <c r="C13" s="22"/>
      <c r="D13" s="22"/>
      <c r="E13" s="23"/>
    </row>
    <row r="14" spans="1:5" ht="18" customHeight="1">
      <c r="A14" s="69"/>
      <c r="B14" s="22"/>
      <c r="C14" s="22"/>
      <c r="D14" s="22"/>
      <c r="E14" s="23"/>
    </row>
    <row r="15" spans="1:5" ht="18" customHeight="1">
      <c r="A15" s="69"/>
      <c r="B15" s="22"/>
      <c r="C15" s="22"/>
      <c r="D15" s="22"/>
      <c r="E15" s="23"/>
    </row>
    <row r="16" spans="1:5" ht="18" customHeight="1">
      <c r="A16" s="69"/>
      <c r="B16" s="22"/>
      <c r="C16" s="22"/>
      <c r="D16" s="22"/>
      <c r="E16" s="23"/>
    </row>
    <row r="17" spans="1:5" ht="18" customHeight="1">
      <c r="A17" s="69"/>
      <c r="B17" s="22"/>
      <c r="C17" s="22"/>
      <c r="D17" s="22"/>
      <c r="E17" s="23"/>
    </row>
    <row r="18" spans="1:5" ht="18" customHeight="1">
      <c r="A18" s="69"/>
      <c r="B18" s="22"/>
      <c r="C18" s="22"/>
      <c r="D18" s="22"/>
      <c r="E18" s="23"/>
    </row>
    <row r="19" spans="1:5" ht="18" customHeight="1">
      <c r="A19" s="69"/>
      <c r="B19" s="22"/>
      <c r="C19" s="22"/>
      <c r="D19" s="22"/>
      <c r="E19" s="23"/>
    </row>
    <row r="20" spans="1:5" ht="18" customHeight="1" thickBot="1">
      <c r="A20" s="70"/>
      <c r="B20" s="71"/>
      <c r="C20" s="71"/>
      <c r="D20" s="71"/>
      <c r="E20" s="72"/>
    </row>
    <row r="21" spans="1:5" s="76" customFormat="1" ht="18" customHeight="1" thickBot="1">
      <c r="A21" s="73" t="s">
        <v>169</v>
      </c>
      <c r="B21" s="74">
        <f>SUM(B3:B20)</f>
        <v>75359</v>
      </c>
      <c r="C21" s="276"/>
      <c r="D21" s="74">
        <f>SUM(D3:D20)</f>
        <v>42167</v>
      </c>
      <c r="E21" s="75">
        <f>SUM(E3:E20)</f>
        <v>36016</v>
      </c>
    </row>
  </sheetData>
  <sheetProtection sheet="1" objects="1" scenarios="1"/>
  <mergeCells count="1">
    <mergeCell ref="D1:E1"/>
  </mergeCells>
  <printOptions horizontalCentered="1"/>
  <pageMargins left="0.8267716535433072" right="0.6299212598425197" top="1.6535433070866143" bottom="0.4330708661417323" header="0.8267716535433072" footer="0.35433070866141736"/>
  <pageSetup horizontalDpi="300" verticalDpi="300" orientation="portrait" paperSize="9" r:id="rId1"/>
  <headerFooter alignWithMargins="0">
    <oddHeader>&amp;C&amp;"Times New Roman CE,Félkövér"&amp;14
Beruházási kiadások
előirányzatának és felhasználásának alakulása
&amp;R&amp;"Times New Roman CE,Félkövér dőlt"&amp;12 3.számú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4">
      <selection activeCell="D12" sqref="D12"/>
    </sheetView>
  </sheetViews>
  <sheetFormatPr defaultColWidth="9.00390625" defaultRowHeight="12.75"/>
  <cols>
    <col min="1" max="1" width="25.875" style="29" customWidth="1"/>
    <col min="2" max="4" width="12.875" style="30" customWidth="1"/>
    <col min="5" max="5" width="27.875" style="30" customWidth="1"/>
    <col min="6" max="8" width="12.875" style="30" customWidth="1"/>
    <col min="9" max="16384" width="9.375" style="30" customWidth="1"/>
  </cols>
  <sheetData>
    <row r="1" spans="1:8" ht="54.75" customHeight="1">
      <c r="A1" s="77" t="s">
        <v>170</v>
      </c>
      <c r="B1" s="78"/>
      <c r="C1" s="78"/>
      <c r="D1" s="78"/>
      <c r="E1" s="78"/>
      <c r="F1" s="78"/>
      <c r="G1" s="78"/>
      <c r="H1" s="78"/>
    </row>
    <row r="2" ht="15.75" thickBot="1">
      <c r="H2" s="31" t="s">
        <v>0</v>
      </c>
    </row>
    <row r="3" spans="1:8" ht="24" customHeight="1" thickBot="1">
      <c r="A3" s="79" t="s">
        <v>116</v>
      </c>
      <c r="B3" s="80"/>
      <c r="C3" s="80"/>
      <c r="D3" s="80"/>
      <c r="E3" s="80" t="s">
        <v>137</v>
      </c>
      <c r="F3" s="80"/>
      <c r="G3" s="80"/>
      <c r="H3" s="81"/>
    </row>
    <row r="4" spans="1:8" s="67" customFormat="1" ht="35.25" customHeight="1" thickBot="1">
      <c r="A4" s="82" t="s">
        <v>171</v>
      </c>
      <c r="B4" s="66" t="s">
        <v>415</v>
      </c>
      <c r="C4" s="66" t="s">
        <v>416</v>
      </c>
      <c r="D4" s="66" t="s">
        <v>417</v>
      </c>
      <c r="E4" s="65" t="s">
        <v>171</v>
      </c>
      <c r="F4" s="66" t="s">
        <v>415</v>
      </c>
      <c r="G4" s="66" t="s">
        <v>416</v>
      </c>
      <c r="H4" s="83" t="s">
        <v>417</v>
      </c>
    </row>
    <row r="5" spans="1:8" ht="18" customHeight="1">
      <c r="A5" s="84" t="s">
        <v>117</v>
      </c>
      <c r="B5" s="20">
        <v>9132</v>
      </c>
      <c r="C5" s="20">
        <v>9680</v>
      </c>
      <c r="D5" s="20">
        <v>11353</v>
      </c>
      <c r="E5" s="85" t="s">
        <v>162</v>
      </c>
      <c r="F5" s="20">
        <v>71482</v>
      </c>
      <c r="G5" s="20">
        <v>71246</v>
      </c>
      <c r="H5" s="21">
        <v>70617</v>
      </c>
    </row>
    <row r="6" spans="1:8" ht="18" customHeight="1">
      <c r="A6" s="394" t="s">
        <v>374</v>
      </c>
      <c r="B6" s="87">
        <v>1269</v>
      </c>
      <c r="C6" s="87">
        <v>1318</v>
      </c>
      <c r="D6" s="87">
        <v>1571</v>
      </c>
      <c r="E6" s="325" t="s">
        <v>140</v>
      </c>
      <c r="F6" s="22">
        <v>22938</v>
      </c>
      <c r="G6" s="22">
        <v>21533</v>
      </c>
      <c r="H6" s="23">
        <v>20550</v>
      </c>
    </row>
    <row r="7" spans="1:8" ht="18" customHeight="1">
      <c r="A7" s="86" t="s">
        <v>357</v>
      </c>
      <c r="B7" s="87">
        <v>4161</v>
      </c>
      <c r="C7" s="87">
        <v>4384</v>
      </c>
      <c r="D7" s="87">
        <v>5611</v>
      </c>
      <c r="E7" s="87" t="s">
        <v>163</v>
      </c>
      <c r="F7" s="22">
        <v>31689</v>
      </c>
      <c r="G7" s="22">
        <v>33994</v>
      </c>
      <c r="H7" s="23">
        <v>33583</v>
      </c>
    </row>
    <row r="8" spans="1:8" ht="18" customHeight="1">
      <c r="A8" s="86" t="s">
        <v>172</v>
      </c>
      <c r="B8" s="22">
        <v>20791</v>
      </c>
      <c r="C8" s="22">
        <v>22388</v>
      </c>
      <c r="D8" s="22">
        <v>22287</v>
      </c>
      <c r="E8" s="87" t="s">
        <v>144</v>
      </c>
      <c r="F8" s="22"/>
      <c r="G8" s="22"/>
      <c r="H8" s="23"/>
    </row>
    <row r="9" spans="1:8" ht="18" customHeight="1">
      <c r="A9" s="86" t="s">
        <v>126</v>
      </c>
      <c r="B9" s="22">
        <v>18016</v>
      </c>
      <c r="C9" s="22">
        <v>15132</v>
      </c>
      <c r="D9" s="22">
        <v>15067</v>
      </c>
      <c r="E9" s="87" t="s">
        <v>175</v>
      </c>
      <c r="F9" s="22">
        <v>8765</v>
      </c>
      <c r="G9" s="22">
        <v>11126</v>
      </c>
      <c r="H9" s="23">
        <v>11204</v>
      </c>
    </row>
    <row r="10" spans="1:8" ht="18" customHeight="1">
      <c r="A10" s="86" t="s">
        <v>173</v>
      </c>
      <c r="B10" s="22">
        <v>79755</v>
      </c>
      <c r="C10" s="22">
        <v>77583</v>
      </c>
      <c r="D10" s="22">
        <v>77583</v>
      </c>
      <c r="E10" s="87" t="s">
        <v>176</v>
      </c>
      <c r="F10" s="22">
        <v>459</v>
      </c>
      <c r="G10" s="22">
        <v>428</v>
      </c>
      <c r="H10" s="23">
        <v>314</v>
      </c>
    </row>
    <row r="11" spans="1:8" ht="29.25" customHeight="1">
      <c r="A11" s="86" t="s">
        <v>174</v>
      </c>
      <c r="B11" s="22">
        <v>2137</v>
      </c>
      <c r="C11" s="22">
        <v>3294</v>
      </c>
      <c r="D11" s="22">
        <v>3294</v>
      </c>
      <c r="E11" s="87" t="s">
        <v>177</v>
      </c>
      <c r="F11" s="22">
        <v>370</v>
      </c>
      <c r="G11" s="22">
        <v>600</v>
      </c>
      <c r="H11" s="23">
        <v>360</v>
      </c>
    </row>
    <row r="12" spans="1:8" ht="18" customHeight="1">
      <c r="A12" s="86" t="s">
        <v>377</v>
      </c>
      <c r="B12" s="22"/>
      <c r="C12" s="22">
        <v>6004</v>
      </c>
      <c r="D12" s="22">
        <v>0</v>
      </c>
      <c r="E12" s="87" t="s">
        <v>179</v>
      </c>
      <c r="F12" s="22"/>
      <c r="G12" s="22">
        <v>801</v>
      </c>
      <c r="H12" s="23"/>
    </row>
    <row r="13" spans="1:8" ht="18" customHeight="1">
      <c r="A13" s="88" t="s">
        <v>420</v>
      </c>
      <c r="B13" s="22"/>
      <c r="C13" s="22"/>
      <c r="D13" s="22">
        <v>3138</v>
      </c>
      <c r="E13" s="87" t="s">
        <v>133</v>
      </c>
      <c r="F13" s="22"/>
      <c r="G13" s="22"/>
      <c r="H13" s="23"/>
    </row>
    <row r="14" spans="1:8" ht="18" customHeight="1">
      <c r="A14" s="88"/>
      <c r="B14" s="22"/>
      <c r="C14" s="22"/>
      <c r="D14" s="22"/>
      <c r="E14" s="22" t="s">
        <v>178</v>
      </c>
      <c r="F14" s="22"/>
      <c r="G14" s="22"/>
      <c r="H14" s="23"/>
    </row>
    <row r="15" spans="1:8" ht="18" customHeight="1" thickBot="1">
      <c r="A15" s="89"/>
      <c r="B15" s="71"/>
      <c r="C15" s="71"/>
      <c r="D15" s="71"/>
      <c r="E15" s="71"/>
      <c r="F15" s="71"/>
      <c r="G15" s="71"/>
      <c r="H15" s="72"/>
    </row>
    <row r="16" spans="1:8" ht="18" customHeight="1" thickBot="1">
      <c r="A16" s="90" t="s">
        <v>180</v>
      </c>
      <c r="B16" s="74">
        <f>SUM(B5:B15)-B6</f>
        <v>133992</v>
      </c>
      <c r="C16" s="74">
        <f>SUM(C5:C15)-C6</f>
        <v>138465</v>
      </c>
      <c r="D16" s="74">
        <f>SUM(D5:D15)-D6</f>
        <v>138333</v>
      </c>
      <c r="E16" s="74" t="s">
        <v>180</v>
      </c>
      <c r="F16" s="74">
        <f>SUM(F5:F15)</f>
        <v>135703</v>
      </c>
      <c r="G16" s="74">
        <f>SUM(G5:G15)</f>
        <v>139728</v>
      </c>
      <c r="H16" s="75">
        <f>SUM(H5:H15)</f>
        <v>136628</v>
      </c>
    </row>
    <row r="17" spans="1:8" ht="18" customHeight="1" thickBot="1">
      <c r="A17" s="290" t="s">
        <v>181</v>
      </c>
      <c r="B17" s="292">
        <f>IF(((F16-B16)&gt;0),F16-B16,"----")</f>
        <v>1711</v>
      </c>
      <c r="C17" s="292">
        <f>IF(((G16-C16)&gt;0),G16-C16,"----")</f>
        <v>1263</v>
      </c>
      <c r="D17" s="292" t="str">
        <f>IF(((H16-D16)&gt;0),H16-D16,"----")</f>
        <v>----</v>
      </c>
      <c r="E17" s="291" t="s">
        <v>182</v>
      </c>
      <c r="F17" s="292" t="str">
        <f>IF(((B16-F16)&gt;0),B16-F16,"----")</f>
        <v>----</v>
      </c>
      <c r="G17" s="292" t="str">
        <f>IF(((C16-G16)&gt;0),C16-G16,"----")</f>
        <v>----</v>
      </c>
      <c r="H17" s="293">
        <f>IF(((D16-H16)&gt;0),D16-H16,"----")</f>
        <v>1705</v>
      </c>
    </row>
  </sheetData>
  <sheetProtection sheet="1" objects="1" scenarios="1"/>
  <printOptions horizontalCentered="1"/>
  <pageMargins left="0.984251968503937" right="1.0236220472440944" top="1.3385826771653544" bottom="0.984251968503937" header="0.984251968503937" footer="0.5118110236220472"/>
  <pageSetup horizontalDpi="300" verticalDpi="300" orientation="landscape" paperSize="9" r:id="rId1"/>
  <headerFooter alignWithMargins="0">
    <oddHeader>&amp;R&amp;"Times New Roman CE,Félkövér dőlt"&amp;12 4/a.számú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7">
      <selection activeCell="D9" sqref="D9"/>
    </sheetView>
  </sheetViews>
  <sheetFormatPr defaultColWidth="9.00390625" defaultRowHeight="12.75"/>
  <cols>
    <col min="1" max="1" width="28.375" style="29" customWidth="1"/>
    <col min="2" max="4" width="12.875" style="30" customWidth="1"/>
    <col min="5" max="5" width="27.875" style="30" customWidth="1"/>
    <col min="6" max="8" width="12.875" style="30" customWidth="1"/>
    <col min="9" max="16384" width="9.375" style="30" customWidth="1"/>
  </cols>
  <sheetData>
    <row r="1" spans="1:8" ht="54.75" customHeight="1">
      <c r="A1" s="77" t="s">
        <v>183</v>
      </c>
      <c r="B1" s="78"/>
      <c r="C1" s="78"/>
      <c r="D1" s="78"/>
      <c r="E1" s="78"/>
      <c r="F1" s="78"/>
      <c r="G1" s="78"/>
      <c r="H1" s="78"/>
    </row>
    <row r="2" ht="15.75" thickBot="1">
      <c r="H2" s="31" t="s">
        <v>0</v>
      </c>
    </row>
    <row r="3" spans="1:8" ht="24" customHeight="1" thickBot="1">
      <c r="A3" s="79" t="s">
        <v>116</v>
      </c>
      <c r="B3" s="80"/>
      <c r="C3" s="80"/>
      <c r="D3" s="80"/>
      <c r="E3" s="80" t="s">
        <v>137</v>
      </c>
      <c r="F3" s="80"/>
      <c r="G3" s="80"/>
      <c r="H3" s="81"/>
    </row>
    <row r="4" spans="1:8" s="67" customFormat="1" ht="35.25" customHeight="1" thickBot="1">
      <c r="A4" s="82" t="s">
        <v>171</v>
      </c>
      <c r="B4" s="66" t="s">
        <v>415</v>
      </c>
      <c r="C4" s="66" t="s">
        <v>416</v>
      </c>
      <c r="D4" s="66" t="s">
        <v>417</v>
      </c>
      <c r="E4" s="65" t="s">
        <v>171</v>
      </c>
      <c r="F4" s="66" t="s">
        <v>415</v>
      </c>
      <c r="G4" s="66" t="s">
        <v>416</v>
      </c>
      <c r="H4" s="83" t="s">
        <v>417</v>
      </c>
    </row>
    <row r="5" spans="1:8" ht="27.75" customHeight="1">
      <c r="A5" s="326" t="s">
        <v>184</v>
      </c>
      <c r="B5" s="20">
        <v>1387</v>
      </c>
      <c r="C5" s="20">
        <v>4500</v>
      </c>
      <c r="D5" s="20">
        <v>3500</v>
      </c>
      <c r="E5" s="329" t="s">
        <v>185</v>
      </c>
      <c r="F5" s="20">
        <v>6128</v>
      </c>
      <c r="G5" s="20">
        <v>56492</v>
      </c>
      <c r="H5" s="21">
        <v>36016</v>
      </c>
    </row>
    <row r="6" spans="1:8" ht="24" customHeight="1">
      <c r="A6" s="395" t="s">
        <v>375</v>
      </c>
      <c r="B6" s="87">
        <v>213</v>
      </c>
      <c r="C6" s="87">
        <v>200</v>
      </c>
      <c r="D6" s="87">
        <v>10</v>
      </c>
      <c r="E6" s="325" t="s">
        <v>186</v>
      </c>
      <c r="F6" s="22">
        <v>68</v>
      </c>
      <c r="G6" s="22"/>
      <c r="H6" s="23"/>
    </row>
    <row r="7" spans="1:8" ht="22.5" customHeight="1">
      <c r="A7" s="328" t="s">
        <v>324</v>
      </c>
      <c r="B7" s="22">
        <v>50</v>
      </c>
      <c r="C7" s="22">
        <v>0</v>
      </c>
      <c r="D7" s="22">
        <v>50</v>
      </c>
      <c r="E7" s="325" t="s">
        <v>187</v>
      </c>
      <c r="F7" s="22"/>
      <c r="G7" s="22"/>
      <c r="H7" s="23"/>
    </row>
    <row r="8" spans="1:8" ht="18" customHeight="1">
      <c r="A8" s="327" t="s">
        <v>419</v>
      </c>
      <c r="B8" s="22">
        <v>912</v>
      </c>
      <c r="C8" s="22">
        <v>816</v>
      </c>
      <c r="D8" s="22">
        <v>938</v>
      </c>
      <c r="E8" s="325" t="s">
        <v>188</v>
      </c>
      <c r="F8" s="22"/>
      <c r="G8" s="22"/>
      <c r="H8" s="23"/>
    </row>
    <row r="9" spans="1:8" ht="18" customHeight="1">
      <c r="A9" s="327" t="s">
        <v>174</v>
      </c>
      <c r="B9" s="22">
        <v>497</v>
      </c>
      <c r="C9" s="22">
        <v>2360</v>
      </c>
      <c r="D9" s="22">
        <v>2360</v>
      </c>
      <c r="E9" s="325" t="s">
        <v>190</v>
      </c>
      <c r="F9" s="22"/>
      <c r="G9" s="22"/>
      <c r="H9" s="23"/>
    </row>
    <row r="10" spans="1:8" ht="27" customHeight="1">
      <c r="A10" s="327" t="s">
        <v>189</v>
      </c>
      <c r="B10" s="22">
        <v>6000</v>
      </c>
      <c r="C10" s="22">
        <v>20460</v>
      </c>
      <c r="D10" s="22">
        <v>1700</v>
      </c>
      <c r="E10" s="325" t="s">
        <v>191</v>
      </c>
      <c r="F10" s="22">
        <v>773</v>
      </c>
      <c r="G10" s="22">
        <v>3405</v>
      </c>
      <c r="H10" s="23">
        <v>2558</v>
      </c>
    </row>
    <row r="11" spans="1:8" ht="27" customHeight="1">
      <c r="A11" s="328" t="s">
        <v>418</v>
      </c>
      <c r="B11" s="22"/>
      <c r="C11" s="22">
        <v>11199</v>
      </c>
      <c r="D11" s="22">
        <v>11199</v>
      </c>
      <c r="E11" s="330" t="s">
        <v>356</v>
      </c>
      <c r="F11" s="22">
        <v>223</v>
      </c>
      <c r="G11" s="22">
        <v>200</v>
      </c>
      <c r="H11" s="23">
        <v>223</v>
      </c>
    </row>
    <row r="12" spans="1:8" ht="26.25" customHeight="1">
      <c r="A12" s="328" t="s">
        <v>364</v>
      </c>
      <c r="B12" s="22">
        <v>67</v>
      </c>
      <c r="C12" s="22">
        <v>17904</v>
      </c>
      <c r="D12" s="22">
        <v>17904</v>
      </c>
      <c r="E12" s="330" t="s">
        <v>179</v>
      </c>
      <c r="F12" s="22"/>
      <c r="G12" s="22"/>
      <c r="H12" s="23"/>
    </row>
    <row r="13" spans="1:8" ht="24" customHeight="1">
      <c r="A13" s="88" t="s">
        <v>325</v>
      </c>
      <c r="B13" s="22">
        <v>2319</v>
      </c>
      <c r="C13" s="22">
        <v>2928</v>
      </c>
      <c r="D13" s="22">
        <v>2885</v>
      </c>
      <c r="E13" s="331"/>
      <c r="F13" s="22"/>
      <c r="G13" s="22"/>
      <c r="H13" s="23"/>
    </row>
    <row r="14" spans="1:8" ht="21.75" customHeight="1">
      <c r="A14" s="88" t="s">
        <v>326</v>
      </c>
      <c r="B14" s="22">
        <v>1169</v>
      </c>
      <c r="C14" s="22">
        <v>105</v>
      </c>
      <c r="D14" s="22">
        <v>105</v>
      </c>
      <c r="E14" s="330"/>
      <c r="F14" s="22"/>
      <c r="G14" s="22"/>
      <c r="H14" s="23"/>
    </row>
    <row r="15" spans="1:8" ht="18" customHeight="1" thickBot="1">
      <c r="A15" s="89" t="s">
        <v>376</v>
      </c>
      <c r="B15" s="71">
        <v>888</v>
      </c>
      <c r="C15" s="71">
        <v>888</v>
      </c>
      <c r="D15" s="71">
        <v>888</v>
      </c>
      <c r="E15" s="71"/>
      <c r="F15" s="71"/>
      <c r="G15" s="71"/>
      <c r="H15" s="72"/>
    </row>
    <row r="16" spans="1:8" ht="18" customHeight="1" thickBot="1">
      <c r="A16" s="90" t="s">
        <v>180</v>
      </c>
      <c r="B16" s="74">
        <f>SUM(B5:B15)</f>
        <v>13502</v>
      </c>
      <c r="C16" s="74">
        <f>SUM(C5:C15)</f>
        <v>61360</v>
      </c>
      <c r="D16" s="74">
        <f>SUM(D5:D15)</f>
        <v>41539</v>
      </c>
      <c r="E16" s="74" t="s">
        <v>180</v>
      </c>
      <c r="F16" s="74">
        <f>SUM(F5:F15)</f>
        <v>7192</v>
      </c>
      <c r="G16" s="74">
        <f>SUM(G5:G15)</f>
        <v>60097</v>
      </c>
      <c r="H16" s="75">
        <f>SUM(H5:H15)</f>
        <v>38797</v>
      </c>
    </row>
    <row r="17" spans="1:8" ht="18" customHeight="1" thickBot="1">
      <c r="A17" s="290" t="s">
        <v>181</v>
      </c>
      <c r="B17" s="292" t="str">
        <f>IF(((F16-B16)&gt;0),F16-B16,"----")</f>
        <v>----</v>
      </c>
      <c r="C17" s="292" t="str">
        <f>IF(((G16-C16)&gt;0),G16-C16,"----")</f>
        <v>----</v>
      </c>
      <c r="D17" s="292" t="str">
        <f>IF(((H16-D16)&gt;0),H16-D16,"----")</f>
        <v>----</v>
      </c>
      <c r="E17" s="291" t="s">
        <v>182</v>
      </c>
      <c r="F17" s="292">
        <f>IF(((B16-F16)&gt;0),B16-F16,"----")</f>
        <v>6310</v>
      </c>
      <c r="G17" s="292">
        <f>IF(((C16-G16)&gt;0),C16-G16,"----")</f>
        <v>1263</v>
      </c>
      <c r="H17" s="293">
        <f>IF(((D16-H16)&gt;0),D16-H16,"----")</f>
        <v>2742</v>
      </c>
    </row>
  </sheetData>
  <sheetProtection sheet="1" objects="1" scenarios="1"/>
  <printOptions horizontalCentered="1"/>
  <pageMargins left="0.984251968503937" right="1.0236220472440944" top="1.14" bottom="0.984251968503937" header="1.1023622047244095" footer="0.5118110236220472"/>
  <pageSetup horizontalDpi="300" verticalDpi="300" orientation="landscape" paperSize="9" r:id="rId1"/>
  <headerFooter alignWithMargins="0">
    <oddHeader>&amp;R&amp;"Times New Roman CE,Félkövér dőlt"&amp;12 4/b.számú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="75" zoomScaleNormal="75" workbookViewId="0" topLeftCell="A1">
      <selection activeCell="G10" sqref="G10"/>
    </sheetView>
  </sheetViews>
  <sheetFormatPr defaultColWidth="9.00390625" defaultRowHeight="12.75"/>
  <cols>
    <col min="1" max="1" width="6.875" style="29" customWidth="1"/>
    <col min="2" max="2" width="34.50390625" style="30" customWidth="1"/>
    <col min="3" max="9" width="12.875" style="30" customWidth="1"/>
    <col min="10" max="10" width="13.875" style="30" customWidth="1"/>
    <col min="11" max="16384" width="9.375" style="30" customWidth="1"/>
  </cols>
  <sheetData>
    <row r="1" ht="15.75" thickBot="1">
      <c r="J1" s="31" t="s">
        <v>0</v>
      </c>
    </row>
    <row r="2" spans="1:10" s="39" customFormat="1" ht="26.25" customHeight="1">
      <c r="A2" s="32"/>
      <c r="B2" s="33" t="s">
        <v>192</v>
      </c>
      <c r="C2" s="34" t="s">
        <v>193</v>
      </c>
      <c r="D2" s="35" t="s">
        <v>423</v>
      </c>
      <c r="E2" s="35" t="s">
        <v>384</v>
      </c>
      <c r="F2" s="60" t="s">
        <v>194</v>
      </c>
      <c r="G2" s="36"/>
      <c r="H2" s="36"/>
      <c r="I2" s="37"/>
      <c r="J2" s="38" t="s">
        <v>195</v>
      </c>
    </row>
    <row r="3" spans="1:10" s="47" customFormat="1" ht="32.25" customHeight="1" thickBot="1">
      <c r="A3" s="40" t="s">
        <v>196</v>
      </c>
      <c r="B3" s="41" t="s">
        <v>197</v>
      </c>
      <c r="C3" s="42" t="s">
        <v>198</v>
      </c>
      <c r="D3" s="43" t="s">
        <v>199</v>
      </c>
      <c r="E3" s="43" t="s">
        <v>199</v>
      </c>
      <c r="F3" s="43" t="s">
        <v>365</v>
      </c>
      <c r="G3" s="44" t="s">
        <v>378</v>
      </c>
      <c r="H3" s="44" t="s">
        <v>421</v>
      </c>
      <c r="I3" s="45" t="s">
        <v>422</v>
      </c>
      <c r="J3" s="46" t="s">
        <v>200</v>
      </c>
    </row>
    <row r="4" spans="1:10" s="53" customFormat="1" ht="18" customHeight="1" thickBot="1">
      <c r="A4" s="48">
        <v>1</v>
      </c>
      <c r="B4" s="49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2">
        <v>10</v>
      </c>
    </row>
    <row r="5" spans="1:10" ht="33.75" customHeight="1">
      <c r="A5" s="54" t="s">
        <v>8</v>
      </c>
      <c r="B5" s="332" t="s">
        <v>201</v>
      </c>
      <c r="C5" s="309"/>
      <c r="D5" s="279">
        <f aca="true" t="shared" si="0" ref="D5:I5">SUM(D6:D7)</f>
        <v>0</v>
      </c>
      <c r="E5" s="279">
        <f t="shared" si="0"/>
        <v>0</v>
      </c>
      <c r="F5" s="279">
        <f t="shared" si="0"/>
        <v>0</v>
      </c>
      <c r="G5" s="279">
        <f t="shared" si="0"/>
        <v>0</v>
      </c>
      <c r="H5" s="279">
        <f t="shared" si="0"/>
        <v>0</v>
      </c>
      <c r="I5" s="280">
        <f t="shared" si="0"/>
        <v>0</v>
      </c>
      <c r="J5" s="55">
        <f>SUM(F5:I5)</f>
        <v>0</v>
      </c>
    </row>
    <row r="6" spans="1:10" ht="21" customHeight="1">
      <c r="A6" s="56" t="s">
        <v>10</v>
      </c>
      <c r="B6" s="57" t="s">
        <v>202</v>
      </c>
      <c r="C6" s="22"/>
      <c r="D6" s="22"/>
      <c r="E6" s="22"/>
      <c r="F6" s="22"/>
      <c r="G6" s="22"/>
      <c r="H6" s="22"/>
      <c r="I6" s="62"/>
      <c r="J6" s="58">
        <f aca="true" t="shared" si="1" ref="J6:J14">SUM(F6:I6)</f>
        <v>0</v>
      </c>
    </row>
    <row r="7" spans="1:10" ht="21" customHeight="1">
      <c r="A7" s="56" t="s">
        <v>11</v>
      </c>
      <c r="B7" s="57" t="s">
        <v>202</v>
      </c>
      <c r="C7" s="22"/>
      <c r="D7" s="22"/>
      <c r="E7" s="22"/>
      <c r="F7" s="22"/>
      <c r="G7" s="22"/>
      <c r="H7" s="22"/>
      <c r="I7" s="62"/>
      <c r="J7" s="58">
        <f t="shared" si="1"/>
        <v>0</v>
      </c>
    </row>
    <row r="8" spans="1:10" ht="36" customHeight="1">
      <c r="A8" s="56" t="s">
        <v>12</v>
      </c>
      <c r="B8" s="333" t="s">
        <v>203</v>
      </c>
      <c r="C8" s="310"/>
      <c r="D8" s="24">
        <f aca="true" t="shared" si="2" ref="D8:I8">SUM(D9:D10)</f>
        <v>1097</v>
      </c>
      <c r="E8" s="24">
        <f t="shared" si="2"/>
        <v>858</v>
      </c>
      <c r="F8" s="24">
        <f t="shared" si="2"/>
        <v>3573</v>
      </c>
      <c r="G8" s="24">
        <f t="shared" si="2"/>
        <v>6693</v>
      </c>
      <c r="H8" s="24">
        <f t="shared" si="2"/>
        <v>682</v>
      </c>
      <c r="I8" s="281">
        <f t="shared" si="2"/>
        <v>2376</v>
      </c>
      <c r="J8" s="58">
        <f t="shared" si="1"/>
        <v>13324</v>
      </c>
    </row>
    <row r="9" spans="1:12" ht="31.5" customHeight="1">
      <c r="A9" s="56" t="s">
        <v>13</v>
      </c>
      <c r="B9" s="333" t="s">
        <v>366</v>
      </c>
      <c r="C9" s="22">
        <v>2006</v>
      </c>
      <c r="D9" s="22">
        <v>432</v>
      </c>
      <c r="E9" s="22">
        <v>576</v>
      </c>
      <c r="F9" s="22">
        <v>576</v>
      </c>
      <c r="G9" s="22">
        <v>6576</v>
      </c>
      <c r="H9" s="22">
        <v>576</v>
      </c>
      <c r="I9" s="62">
        <v>1896</v>
      </c>
      <c r="J9" s="58">
        <v>9624</v>
      </c>
      <c r="L9" s="396"/>
    </row>
    <row r="10" spans="1:10" ht="33" customHeight="1">
      <c r="A10" s="56" t="s">
        <v>14</v>
      </c>
      <c r="B10" s="333" t="s">
        <v>367</v>
      </c>
      <c r="C10" s="22">
        <v>2006</v>
      </c>
      <c r="D10" s="22">
        <v>665</v>
      </c>
      <c r="E10" s="22">
        <v>282</v>
      </c>
      <c r="F10" s="22">
        <v>2997</v>
      </c>
      <c r="G10" s="22">
        <v>117</v>
      </c>
      <c r="H10" s="22">
        <v>106</v>
      </c>
      <c r="I10" s="62">
        <v>480</v>
      </c>
      <c r="J10" s="58">
        <f t="shared" si="1"/>
        <v>3700</v>
      </c>
    </row>
    <row r="11" spans="1:10" ht="21" customHeight="1">
      <c r="A11" s="56" t="s">
        <v>15</v>
      </c>
      <c r="B11" s="311"/>
      <c r="C11" s="277"/>
      <c r="D11" s="24">
        <f aca="true" t="shared" si="3" ref="D11:I11">SUM(D12:D12)</f>
        <v>0</v>
      </c>
      <c r="E11" s="24">
        <f t="shared" si="3"/>
        <v>0</v>
      </c>
      <c r="F11" s="24">
        <f t="shared" si="3"/>
        <v>0</v>
      </c>
      <c r="G11" s="24">
        <f t="shared" si="3"/>
        <v>0</v>
      </c>
      <c r="H11" s="24">
        <f t="shared" si="3"/>
        <v>0</v>
      </c>
      <c r="I11" s="281">
        <f t="shared" si="3"/>
        <v>0</v>
      </c>
      <c r="J11" s="58">
        <f t="shared" si="1"/>
        <v>0</v>
      </c>
    </row>
    <row r="12" spans="1:10" ht="21" customHeight="1">
      <c r="A12" s="56" t="s">
        <v>17</v>
      </c>
      <c r="B12" s="57" t="s">
        <v>202</v>
      </c>
      <c r="C12" s="22"/>
      <c r="D12" s="22"/>
      <c r="E12" s="22"/>
      <c r="F12" s="22"/>
      <c r="G12" s="22"/>
      <c r="H12" s="22"/>
      <c r="I12" s="62"/>
      <c r="J12" s="58">
        <f t="shared" si="1"/>
        <v>0</v>
      </c>
    </row>
    <row r="13" spans="1:10" ht="21" customHeight="1">
      <c r="A13" s="56" t="s">
        <v>19</v>
      </c>
      <c r="B13" s="311"/>
      <c r="C13" s="310"/>
      <c r="D13" s="24">
        <f aca="true" t="shared" si="4" ref="D13:I13">SUM(D14:D14)</f>
        <v>0</v>
      </c>
      <c r="E13" s="24">
        <f t="shared" si="4"/>
        <v>0</v>
      </c>
      <c r="F13" s="24">
        <f t="shared" si="4"/>
        <v>0</v>
      </c>
      <c r="G13" s="24">
        <f t="shared" si="4"/>
        <v>0</v>
      </c>
      <c r="H13" s="24">
        <f t="shared" si="4"/>
        <v>0</v>
      </c>
      <c r="I13" s="281">
        <f t="shared" si="4"/>
        <v>0</v>
      </c>
      <c r="J13" s="58">
        <f t="shared" si="1"/>
        <v>0</v>
      </c>
    </row>
    <row r="14" spans="1:10" ht="21" customHeight="1" thickBot="1">
      <c r="A14" s="56" t="s">
        <v>21</v>
      </c>
      <c r="B14" s="59" t="s">
        <v>202</v>
      </c>
      <c r="C14" s="22"/>
      <c r="D14" s="22"/>
      <c r="E14" s="22"/>
      <c r="F14" s="22"/>
      <c r="G14" s="22"/>
      <c r="H14" s="22"/>
      <c r="I14" s="62"/>
      <c r="J14" s="58">
        <f t="shared" si="1"/>
        <v>0</v>
      </c>
    </row>
    <row r="15" spans="1:10" ht="21" customHeight="1" thickBot="1">
      <c r="A15" s="270" t="s">
        <v>23</v>
      </c>
      <c r="B15" s="271" t="s">
        <v>204</v>
      </c>
      <c r="C15" s="278"/>
      <c r="D15" s="28">
        <f aca="true" t="shared" si="5" ref="D15:J15">D5+D8+D11+D13</f>
        <v>1097</v>
      </c>
      <c r="E15" s="28">
        <f t="shared" si="5"/>
        <v>858</v>
      </c>
      <c r="F15" s="28">
        <f t="shared" si="5"/>
        <v>3573</v>
      </c>
      <c r="G15" s="28">
        <f t="shared" si="5"/>
        <v>6693</v>
      </c>
      <c r="H15" s="28">
        <f t="shared" si="5"/>
        <v>682</v>
      </c>
      <c r="I15" s="272">
        <f t="shared" si="5"/>
        <v>2376</v>
      </c>
      <c r="J15" s="273">
        <f t="shared" si="5"/>
        <v>13324</v>
      </c>
    </row>
  </sheetData>
  <printOptions horizontalCentered="1"/>
  <pageMargins left="0.64" right="0.87" top="1.91" bottom="0.984251968503937" header="1.34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5.számú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8" sqref="G8"/>
    </sheetView>
  </sheetViews>
  <sheetFormatPr defaultColWidth="9.00390625" defaultRowHeight="12.75"/>
  <cols>
    <col min="1" max="1" width="6.625" style="11" customWidth="1"/>
    <col min="2" max="2" width="43.50390625" style="6" customWidth="1"/>
    <col min="3" max="3" width="14.875" style="6" customWidth="1"/>
    <col min="4" max="4" width="16.125" style="6" customWidth="1"/>
    <col min="5" max="16384" width="9.375" style="6" customWidth="1"/>
  </cols>
  <sheetData>
    <row r="1" ht="15.75" thickBot="1">
      <c r="D1" s="17" t="s">
        <v>108</v>
      </c>
    </row>
    <row r="2" spans="1:4" s="4" customFormat="1" ht="57.75" customHeight="1" thickBot="1">
      <c r="A2" s="1" t="s">
        <v>205</v>
      </c>
      <c r="B2" s="12" t="s">
        <v>2</v>
      </c>
      <c r="C2" s="12" t="s">
        <v>206</v>
      </c>
      <c r="D2" s="16" t="s">
        <v>207</v>
      </c>
    </row>
    <row r="3" spans="1:4" s="15" customFormat="1" ht="15" customHeight="1" thickBot="1">
      <c r="A3" s="14">
        <v>1</v>
      </c>
      <c r="B3" s="2">
        <v>2</v>
      </c>
      <c r="C3" s="2">
        <v>3</v>
      </c>
      <c r="D3" s="3">
        <v>4</v>
      </c>
    </row>
    <row r="4" spans="1:4" ht="15" customHeight="1">
      <c r="A4" s="7" t="s">
        <v>8</v>
      </c>
      <c r="B4" s="18" t="s">
        <v>125</v>
      </c>
      <c r="C4" s="20">
        <v>2004</v>
      </c>
      <c r="D4" s="21" t="s">
        <v>438</v>
      </c>
    </row>
    <row r="5" spans="1:4" ht="15" customHeight="1">
      <c r="A5" s="9" t="s">
        <v>10</v>
      </c>
      <c r="B5" s="19" t="s">
        <v>439</v>
      </c>
      <c r="C5" s="22">
        <v>2464</v>
      </c>
      <c r="D5" s="23" t="s">
        <v>438</v>
      </c>
    </row>
    <row r="6" spans="1:4" ht="15" customHeight="1">
      <c r="A6" s="9" t="s">
        <v>11</v>
      </c>
      <c r="B6" s="19" t="s">
        <v>440</v>
      </c>
      <c r="C6" s="22">
        <v>2955</v>
      </c>
      <c r="D6" s="23" t="s">
        <v>438</v>
      </c>
    </row>
    <row r="7" spans="1:4" ht="15" customHeight="1">
      <c r="A7" s="9" t="s">
        <v>12</v>
      </c>
      <c r="B7" s="19"/>
      <c r="C7" s="22"/>
      <c r="D7" s="23"/>
    </row>
    <row r="8" spans="1:4" ht="15" customHeight="1">
      <c r="A8" s="9" t="s">
        <v>13</v>
      </c>
      <c r="B8" s="19"/>
      <c r="C8" s="22"/>
      <c r="D8" s="23"/>
    </row>
    <row r="9" spans="1:4" ht="15" customHeight="1">
      <c r="A9" s="9" t="s">
        <v>15</v>
      </c>
      <c r="B9" s="19"/>
      <c r="C9" s="22"/>
      <c r="D9" s="23"/>
    </row>
    <row r="10" spans="1:4" ht="15" customHeight="1">
      <c r="A10" s="9" t="s">
        <v>17</v>
      </c>
      <c r="B10" s="19"/>
      <c r="C10" s="22"/>
      <c r="D10" s="23"/>
    </row>
    <row r="11" spans="1:4" ht="15" customHeight="1">
      <c r="A11" s="9" t="s">
        <v>19</v>
      </c>
      <c r="B11" s="19"/>
      <c r="C11" s="22"/>
      <c r="D11" s="23"/>
    </row>
    <row r="12" spans="1:4" ht="15" customHeight="1">
      <c r="A12" s="9" t="s">
        <v>21</v>
      </c>
      <c r="B12" s="19"/>
      <c r="C12" s="22"/>
      <c r="D12" s="23"/>
    </row>
    <row r="13" spans="1:4" ht="15" customHeight="1">
      <c r="A13" s="9" t="s">
        <v>23</v>
      </c>
      <c r="B13" s="19"/>
      <c r="C13" s="22"/>
      <c r="D13" s="23"/>
    </row>
    <row r="14" spans="1:4" ht="15" customHeight="1">
      <c r="A14" s="9" t="s">
        <v>25</v>
      </c>
      <c r="B14" s="19"/>
      <c r="C14" s="22"/>
      <c r="D14" s="23"/>
    </row>
    <row r="15" spans="1:4" ht="15" customHeight="1">
      <c r="A15" s="9" t="s">
        <v>27</v>
      </c>
      <c r="B15" s="19"/>
      <c r="C15" s="22"/>
      <c r="D15" s="23"/>
    </row>
    <row r="16" spans="1:4" ht="15" customHeight="1">
      <c r="A16" s="9" t="s">
        <v>28</v>
      </c>
      <c r="B16" s="19"/>
      <c r="C16" s="22"/>
      <c r="D16" s="23"/>
    </row>
    <row r="17" spans="1:4" ht="15" customHeight="1">
      <c r="A17" s="9" t="s">
        <v>30</v>
      </c>
      <c r="B17" s="19"/>
      <c r="C17" s="22"/>
      <c r="D17" s="23"/>
    </row>
    <row r="18" spans="1:4" ht="15" customHeight="1">
      <c r="A18" s="9" t="s">
        <v>32</v>
      </c>
      <c r="B18" s="19"/>
      <c r="C18" s="22"/>
      <c r="D18" s="23"/>
    </row>
    <row r="19" spans="1:4" ht="15" customHeight="1">
      <c r="A19" s="9" t="s">
        <v>33</v>
      </c>
      <c r="B19" s="19"/>
      <c r="C19" s="22"/>
      <c r="D19" s="23"/>
    </row>
    <row r="20" spans="1:4" ht="15" customHeight="1">
      <c r="A20" s="9" t="s">
        <v>35</v>
      </c>
      <c r="B20" s="19"/>
      <c r="C20" s="22"/>
      <c r="D20" s="23"/>
    </row>
    <row r="21" spans="1:4" ht="15" customHeight="1">
      <c r="A21" s="9" t="s">
        <v>37</v>
      </c>
      <c r="B21" s="19"/>
      <c r="C21" s="22"/>
      <c r="D21" s="23"/>
    </row>
    <row r="22" spans="1:4" ht="15" customHeight="1">
      <c r="A22" s="9" t="s">
        <v>38</v>
      </c>
      <c r="B22" s="19"/>
      <c r="C22" s="22"/>
      <c r="D22" s="23"/>
    </row>
    <row r="23" spans="1:4" ht="15" customHeight="1">
      <c r="A23" s="9" t="s">
        <v>39</v>
      </c>
      <c r="B23" s="19"/>
      <c r="C23" s="22"/>
      <c r="D23" s="23"/>
    </row>
    <row r="24" spans="1:4" ht="15" customHeight="1" thickBot="1">
      <c r="A24" s="9" t="s">
        <v>41</v>
      </c>
      <c r="B24" s="19"/>
      <c r="C24" s="22"/>
      <c r="D24" s="23"/>
    </row>
    <row r="25" spans="1:4" ht="15" customHeight="1" thickBot="1">
      <c r="A25" s="14" t="s">
        <v>43</v>
      </c>
      <c r="B25" s="274" t="s">
        <v>169</v>
      </c>
      <c r="C25" s="294">
        <f>SUM(C4:C24)</f>
        <v>7423</v>
      </c>
      <c r="D25" s="295">
        <f>SUM(D4:D24)</f>
        <v>0</v>
      </c>
    </row>
    <row r="33" ht="12.75">
      <c r="B33" s="11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E13" sqref="E13"/>
    </sheetView>
  </sheetViews>
  <sheetFormatPr defaultColWidth="9.00390625" defaultRowHeight="12.75"/>
  <cols>
    <col min="1" max="1" width="47.875" style="98" customWidth="1"/>
    <col min="2" max="4" width="15.875" style="95" customWidth="1"/>
    <col min="5" max="5" width="20.00390625" style="95" customWidth="1"/>
    <col min="6" max="6" width="19.00390625" style="95" customWidth="1"/>
    <col min="7" max="16384" width="9.375" style="95" customWidth="1"/>
  </cols>
  <sheetData>
    <row r="1" spans="1:4" s="30" customFormat="1" ht="15.75" thickBot="1">
      <c r="A1" s="91"/>
      <c r="B1" s="63"/>
      <c r="C1" s="63"/>
      <c r="D1" s="31" t="s">
        <v>0</v>
      </c>
    </row>
    <row r="2" spans="1:4" s="94" customFormat="1" ht="33" customHeight="1" thickBot="1">
      <c r="A2" s="92" t="s">
        <v>330</v>
      </c>
      <c r="B2" s="419" t="s">
        <v>5</v>
      </c>
      <c r="C2" s="242" t="s">
        <v>6</v>
      </c>
      <c r="D2" s="421" t="s">
        <v>7</v>
      </c>
    </row>
    <row r="3" spans="1:4" ht="18" customHeight="1">
      <c r="A3" s="312" t="s">
        <v>327</v>
      </c>
      <c r="B3" s="402">
        <v>1535</v>
      </c>
      <c r="C3" s="20">
        <v>1535</v>
      </c>
      <c r="D3" s="422">
        <v>5</v>
      </c>
    </row>
    <row r="4" spans="1:4" ht="18" customHeight="1">
      <c r="A4" s="96" t="s">
        <v>328</v>
      </c>
      <c r="B4" s="62">
        <v>24588</v>
      </c>
      <c r="C4" s="22">
        <v>24588</v>
      </c>
      <c r="D4" s="423">
        <v>3416</v>
      </c>
    </row>
    <row r="5" spans="1:4" ht="18" customHeight="1">
      <c r="A5" s="96" t="s">
        <v>209</v>
      </c>
      <c r="B5" s="62">
        <v>2333</v>
      </c>
      <c r="C5" s="22">
        <v>2333</v>
      </c>
      <c r="D5" s="423">
        <v>2382</v>
      </c>
    </row>
    <row r="6" spans="1:4" ht="18" customHeight="1">
      <c r="A6" s="96" t="s">
        <v>329</v>
      </c>
      <c r="B6" s="62">
        <v>39031</v>
      </c>
      <c r="C6" s="22">
        <v>49671</v>
      </c>
      <c r="D6" s="423">
        <v>47112</v>
      </c>
    </row>
    <row r="7" spans="1:4" ht="18" customHeight="1">
      <c r="A7" s="96" t="s">
        <v>331</v>
      </c>
      <c r="B7" s="62">
        <v>4639</v>
      </c>
      <c r="C7" s="22">
        <v>6593</v>
      </c>
      <c r="D7" s="423">
        <v>6000</v>
      </c>
    </row>
    <row r="8" spans="1:4" ht="18" customHeight="1">
      <c r="A8" s="96" t="s">
        <v>208</v>
      </c>
      <c r="B8" s="62">
        <v>265</v>
      </c>
      <c r="C8" s="22">
        <v>265</v>
      </c>
      <c r="D8" s="423">
        <v>299</v>
      </c>
    </row>
    <row r="9" spans="1:4" ht="18" customHeight="1">
      <c r="A9" s="96" t="s">
        <v>332</v>
      </c>
      <c r="B9" s="62">
        <v>3707</v>
      </c>
      <c r="C9" s="22">
        <v>3626</v>
      </c>
      <c r="D9" s="423">
        <v>3633</v>
      </c>
    </row>
    <row r="10" spans="1:4" ht="18" customHeight="1">
      <c r="A10" s="96" t="s">
        <v>333</v>
      </c>
      <c r="B10" s="62">
        <v>2336</v>
      </c>
      <c r="C10" s="22">
        <v>10281</v>
      </c>
      <c r="D10" s="423">
        <v>11986</v>
      </c>
    </row>
    <row r="11" spans="1:4" ht="18" customHeight="1">
      <c r="A11" s="96" t="s">
        <v>334</v>
      </c>
      <c r="B11" s="62">
        <v>1036</v>
      </c>
      <c r="C11" s="22">
        <v>1036</v>
      </c>
      <c r="D11" s="423">
        <v>1006</v>
      </c>
    </row>
    <row r="12" spans="1:4" ht="18" customHeight="1">
      <c r="A12" s="96" t="s">
        <v>335</v>
      </c>
      <c r="B12" s="62">
        <v>6331</v>
      </c>
      <c r="C12" s="22">
        <v>6161</v>
      </c>
      <c r="D12" s="423">
        <v>5610</v>
      </c>
    </row>
    <row r="13" spans="1:4" ht="18" customHeight="1">
      <c r="A13" s="96" t="s">
        <v>336</v>
      </c>
      <c r="B13" s="62">
        <v>1069</v>
      </c>
      <c r="C13" s="22">
        <v>1069</v>
      </c>
      <c r="D13" s="423">
        <v>1375</v>
      </c>
    </row>
    <row r="14" spans="1:4" ht="18" customHeight="1">
      <c r="A14" s="96" t="s">
        <v>337</v>
      </c>
      <c r="B14" s="62">
        <v>2967</v>
      </c>
      <c r="C14" s="22">
        <v>3015</v>
      </c>
      <c r="D14" s="423">
        <v>3567</v>
      </c>
    </row>
    <row r="15" spans="1:4" ht="18" customHeight="1">
      <c r="A15" s="96" t="s">
        <v>338</v>
      </c>
      <c r="B15" s="62">
        <v>250</v>
      </c>
      <c r="C15" s="22">
        <v>770</v>
      </c>
      <c r="D15" s="423">
        <v>712</v>
      </c>
    </row>
    <row r="16" spans="1:4" ht="18" customHeight="1">
      <c r="A16" s="96" t="s">
        <v>339</v>
      </c>
      <c r="B16" s="62">
        <v>534</v>
      </c>
      <c r="C16" s="22">
        <v>534</v>
      </c>
      <c r="D16" s="423">
        <v>290</v>
      </c>
    </row>
    <row r="17" spans="1:4" ht="18" customHeight="1">
      <c r="A17" s="96" t="s">
        <v>340</v>
      </c>
      <c r="B17" s="62">
        <v>5719</v>
      </c>
      <c r="C17" s="22">
        <v>16939</v>
      </c>
      <c r="D17" s="423">
        <v>16697</v>
      </c>
    </row>
    <row r="18" spans="1:4" ht="18" customHeight="1">
      <c r="A18" s="96" t="s">
        <v>341</v>
      </c>
      <c r="B18" s="62">
        <v>155</v>
      </c>
      <c r="C18" s="22">
        <v>168</v>
      </c>
      <c r="D18" s="423">
        <v>117</v>
      </c>
    </row>
    <row r="19" spans="1:4" ht="18" customHeight="1">
      <c r="A19" s="96" t="s">
        <v>342</v>
      </c>
      <c r="B19" s="62">
        <v>3649</v>
      </c>
      <c r="C19" s="22">
        <v>3649</v>
      </c>
      <c r="D19" s="423">
        <v>4094</v>
      </c>
    </row>
    <row r="20" spans="1:4" ht="18" customHeight="1">
      <c r="A20" s="96" t="s">
        <v>343</v>
      </c>
      <c r="B20" s="62">
        <v>3193</v>
      </c>
      <c r="C20" s="22">
        <v>3346</v>
      </c>
      <c r="D20" s="423">
        <v>3242</v>
      </c>
    </row>
    <row r="21" spans="1:4" ht="18" customHeight="1">
      <c r="A21" s="96" t="s">
        <v>344</v>
      </c>
      <c r="B21" s="62">
        <v>3588</v>
      </c>
      <c r="C21" s="22">
        <v>3713</v>
      </c>
      <c r="D21" s="423">
        <v>4156</v>
      </c>
    </row>
    <row r="22" spans="1:4" ht="18" customHeight="1">
      <c r="A22" s="96" t="s">
        <v>345</v>
      </c>
      <c r="B22" s="62">
        <v>1122</v>
      </c>
      <c r="C22" s="22">
        <v>1122</v>
      </c>
      <c r="D22" s="423">
        <v>1100</v>
      </c>
    </row>
    <row r="23" spans="1:4" ht="18" customHeight="1">
      <c r="A23" s="96" t="s">
        <v>427</v>
      </c>
      <c r="B23" s="62">
        <v>436</v>
      </c>
      <c r="C23" s="22">
        <v>436</v>
      </c>
      <c r="D23" s="423">
        <v>339</v>
      </c>
    </row>
    <row r="24" spans="1:4" ht="18" customHeight="1">
      <c r="A24" s="96" t="s">
        <v>346</v>
      </c>
      <c r="B24" s="62">
        <v>13817</v>
      </c>
      <c r="C24" s="22">
        <v>15311</v>
      </c>
      <c r="D24" s="423">
        <v>15214</v>
      </c>
    </row>
    <row r="25" spans="1:4" ht="18" customHeight="1">
      <c r="A25" s="96" t="s">
        <v>347</v>
      </c>
      <c r="B25" s="62">
        <v>39377</v>
      </c>
      <c r="C25" s="22">
        <v>40598</v>
      </c>
      <c r="D25" s="423">
        <v>39936</v>
      </c>
    </row>
    <row r="26" spans="1:5" ht="18" customHeight="1">
      <c r="A26" s="96" t="s">
        <v>348</v>
      </c>
      <c r="B26" s="62">
        <v>2242</v>
      </c>
      <c r="C26" s="22">
        <v>2242</v>
      </c>
      <c r="D26" s="423">
        <v>2343</v>
      </c>
      <c r="E26" s="30"/>
    </row>
    <row r="27" spans="1:4" ht="18" customHeight="1">
      <c r="A27" s="96" t="s">
        <v>424</v>
      </c>
      <c r="B27" s="62">
        <v>80</v>
      </c>
      <c r="C27" s="22">
        <v>80</v>
      </c>
      <c r="D27" s="423">
        <v>50</v>
      </c>
    </row>
    <row r="28" spans="1:4" ht="18" customHeight="1">
      <c r="A28" s="96" t="s">
        <v>425</v>
      </c>
      <c r="B28" s="62">
        <v>0</v>
      </c>
      <c r="C28" s="22">
        <v>619</v>
      </c>
      <c r="D28" s="423">
        <v>619</v>
      </c>
    </row>
    <row r="29" spans="1:4" ht="18" customHeight="1">
      <c r="A29" s="96" t="s">
        <v>426</v>
      </c>
      <c r="B29" s="62"/>
      <c r="C29" s="22">
        <v>125</v>
      </c>
      <c r="D29" s="423">
        <v>125</v>
      </c>
    </row>
    <row r="30" spans="1:5" ht="18" customHeight="1">
      <c r="A30" s="96"/>
      <c r="B30" s="62"/>
      <c r="C30" s="22"/>
      <c r="D30" s="423"/>
      <c r="E30" s="30"/>
    </row>
    <row r="31" spans="1:4" ht="18" customHeight="1">
      <c r="A31" s="96"/>
      <c r="B31" s="62"/>
      <c r="C31" s="22"/>
      <c r="D31" s="423"/>
    </row>
    <row r="32" spans="1:4" ht="18" customHeight="1">
      <c r="A32" s="96"/>
      <c r="B32" s="62"/>
      <c r="C32" s="22"/>
      <c r="D32" s="423"/>
    </row>
    <row r="33" spans="1:4" ht="18" customHeight="1">
      <c r="A33" s="96"/>
      <c r="B33" s="62"/>
      <c r="C33" s="22"/>
      <c r="D33" s="423"/>
    </row>
    <row r="34" spans="1:4" ht="18" customHeight="1" thickBot="1">
      <c r="A34" s="313"/>
      <c r="B34" s="404"/>
      <c r="C34" s="71"/>
      <c r="D34" s="424"/>
    </row>
    <row r="35" spans="1:4" ht="18" customHeight="1" thickBot="1">
      <c r="A35" s="97" t="s">
        <v>180</v>
      </c>
      <c r="B35" s="420">
        <f>SUM(B3:B34)</f>
        <v>163999</v>
      </c>
      <c r="C35" s="286">
        <f>SUM(C3:C34)</f>
        <v>199825</v>
      </c>
      <c r="D35" s="425">
        <f>SUM(D3:D34)</f>
        <v>175425</v>
      </c>
    </row>
  </sheetData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97" r:id="rId1"/>
  <headerFooter alignWithMargins="0">
    <oddHeader>&amp;C&amp;"Times New Roman CE,Félkövér"&amp;14
Községi Önkormányzat előirányzatai és teljesítési adatai
feladatonként
&amp;R&amp;"Times New Roman CE,Félkövér dőlt"&amp;12 6. számú melléklet&amp;"Times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Önkormányzat</cp:lastModifiedBy>
  <cp:lastPrinted>2010-11-19T11:38:09Z</cp:lastPrinted>
  <dcterms:created xsi:type="dcterms:W3CDTF">1999-10-30T17:15:49Z</dcterms:created>
  <dcterms:modified xsi:type="dcterms:W3CDTF">2010-11-19T11:39:02Z</dcterms:modified>
  <cp:category/>
  <cp:version/>
  <cp:contentType/>
  <cp:contentStatus/>
</cp:coreProperties>
</file>